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marguello\AppData\Local\Temp\wzb9ce\"/>
    </mc:Choice>
  </mc:AlternateContent>
  <xr:revisionPtr revIDLastSave="0" documentId="13_ncr:1_{6BFE54DD-1C40-4E74-95CC-74F3F94D786F}" xr6:coauthVersionLast="47" xr6:coauthVersionMax="47" xr10:uidLastSave="{00000000-0000-0000-0000-000000000000}"/>
  <bookViews>
    <workbookView xWindow="-108" yWindow="-108" windowWidth="23256" windowHeight="12576" activeTab="1" xr2:uid="{DC570886-4A15-40E5-96AF-91222CE231EB}"/>
  </bookViews>
  <sheets>
    <sheet name="Data for Bar Graph (# days)" sheetId="3" r:id="rId1"/>
    <sheet name="Bar Graph (# years)" sheetId="4"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6" i="3" l="1"/>
  <c r="K7" i="3"/>
  <c r="K8" i="3"/>
  <c r="C16" i="3"/>
  <c r="V16" i="3" s="1"/>
  <c r="J14" i="4" s="1"/>
  <c r="D16" i="3" l="1"/>
  <c r="B14" i="4" s="1"/>
  <c r="H4" i="4"/>
  <c r="H5" i="4"/>
  <c r="H7" i="4"/>
  <c r="H6" i="4"/>
  <c r="C10" i="3"/>
  <c r="V10" i="3" s="1"/>
  <c r="J9" i="4" s="1"/>
  <c r="C11" i="3"/>
  <c r="C12" i="3"/>
  <c r="C14" i="3"/>
  <c r="D14" i="3" s="1"/>
  <c r="B12" i="4" s="1"/>
  <c r="C15" i="3"/>
  <c r="V15" i="3" s="1"/>
  <c r="J13" i="4" s="1"/>
  <c r="V13" i="3" l="1"/>
  <c r="D13" i="3"/>
  <c r="V12" i="3"/>
  <c r="J11" i="4" s="1"/>
  <c r="D12" i="3"/>
  <c r="B11" i="4" s="1"/>
  <c r="V11" i="3"/>
  <c r="J10" i="4" s="1"/>
  <c r="D11" i="3"/>
  <c r="B10" i="4" s="1"/>
  <c r="D10" i="3"/>
  <c r="B9" i="4" s="1"/>
  <c r="V14" i="3"/>
  <c r="J12" i="4" s="1"/>
  <c r="D15" i="3"/>
  <c r="B13" i="4" s="1"/>
  <c r="H6" i="3"/>
  <c r="D5" i="4" s="1"/>
  <c r="H8" i="3"/>
  <c r="D7" i="4" s="1"/>
  <c r="H7" i="3"/>
  <c r="D6" i="4" s="1"/>
  <c r="H5" i="3"/>
  <c r="D4" i="4" s="1"/>
  <c r="E5" i="4"/>
  <c r="E7" i="4"/>
  <c r="E6" i="4"/>
  <c r="H4" i="3"/>
  <c r="F4" i="3"/>
  <c r="F6" i="3"/>
  <c r="F8" i="3"/>
  <c r="F7" i="3"/>
  <c r="F5" i="3"/>
  <c r="D4" i="3"/>
  <c r="D6" i="3"/>
  <c r="B5" i="4" s="1"/>
  <c r="D8" i="3"/>
  <c r="B7" i="4" s="1"/>
  <c r="D7" i="3"/>
  <c r="B6" i="4" s="1"/>
  <c r="D5" i="3"/>
  <c r="B4" i="4" s="1"/>
  <c r="O4" i="3"/>
  <c r="Q4" i="3" s="1"/>
  <c r="O6" i="3"/>
  <c r="Q6" i="3" s="1"/>
  <c r="O8" i="3"/>
  <c r="Q8" i="3" s="1"/>
  <c r="W8" i="3" s="1"/>
  <c r="O7" i="3"/>
  <c r="Q7" i="3" s="1"/>
  <c r="W7" i="3" s="1"/>
  <c r="L6" i="4" s="1"/>
  <c r="G6" i="4" s="1"/>
  <c r="O5" i="3"/>
  <c r="Q5" i="3" s="1"/>
  <c r="O3" i="3"/>
  <c r="Q3" i="3" s="1"/>
  <c r="K3" i="3" s="1"/>
  <c r="K10" i="4" l="1"/>
  <c r="W4" i="3"/>
  <c r="K4" i="3"/>
  <c r="W6" i="3"/>
  <c r="M6" i="3"/>
  <c r="W5" i="3"/>
  <c r="L4" i="4" s="1"/>
  <c r="G4" i="4" s="1"/>
  <c r="K5" i="3"/>
  <c r="E4" i="4" s="1"/>
  <c r="M3" i="3"/>
  <c r="W3" i="3"/>
  <c r="C4" i="4"/>
  <c r="C6" i="4"/>
  <c r="C7" i="4"/>
  <c r="C5" i="4"/>
  <c r="R7" i="3"/>
  <c r="S7" i="3" s="1"/>
  <c r="T7" i="3" s="1"/>
  <c r="M7" i="3"/>
  <c r="F6" i="4" s="1"/>
  <c r="R8" i="3"/>
  <c r="S8" i="3" s="1"/>
  <c r="T8" i="3" s="1"/>
  <c r="M8" i="3"/>
  <c r="F7" i="4" s="1"/>
  <c r="R6" i="3"/>
  <c r="S6" i="3" s="1"/>
  <c r="T6" i="3" s="1"/>
  <c r="F5" i="4"/>
  <c r="R5" i="3"/>
  <c r="M5" i="3"/>
  <c r="F4" i="4" s="1"/>
  <c r="R4" i="3"/>
  <c r="S4" i="3" s="1"/>
  <c r="T4" i="3" s="1"/>
  <c r="M4" i="3"/>
  <c r="I5" i="4" l="1"/>
  <c r="I7" i="4"/>
  <c r="I6" i="4"/>
  <c r="S5" i="3"/>
  <c r="T5" i="3" s="1"/>
  <c r="I4" i="4" l="1"/>
  <c r="C9" i="3"/>
  <c r="D9" i="3" s="1"/>
  <c r="B8" i="4" s="1"/>
  <c r="R3" i="3"/>
  <c r="H3" i="4"/>
  <c r="L5" i="4"/>
  <c r="G5" i="4" s="1"/>
  <c r="H3" i="3"/>
  <c r="D3" i="3"/>
  <c r="F3" i="3"/>
  <c r="S3" i="3" l="1"/>
  <c r="T3" i="3" s="1"/>
  <c r="L3" i="4"/>
  <c r="G3" i="4" s="1"/>
  <c r="F3" i="4"/>
  <c r="E3" i="4"/>
  <c r="D3" i="4"/>
  <c r="C3" i="4"/>
  <c r="B3" i="4"/>
  <c r="V9" i="3"/>
  <c r="J8" i="4" s="1"/>
  <c r="I3" i="4" l="1"/>
  <c r="L7" i="4"/>
  <c r="G7" i="4" s="1"/>
</calcChain>
</file>

<file path=xl/sharedStrings.xml><?xml version="1.0" encoding="utf-8"?>
<sst xmlns="http://schemas.openxmlformats.org/spreadsheetml/2006/main" count="95" uniqueCount="80">
  <si>
    <t>Patent Number or Exclusivity</t>
  </si>
  <si>
    <t>Earliest Filing Date of earliest patent</t>
  </si>
  <si>
    <t>Earliest non-provisional priority date</t>
  </si>
  <si>
    <r>
      <t xml:space="preserve">Time from first patent earliest filing date </t>
    </r>
    <r>
      <rPr>
        <b/>
        <i/>
        <sz val="11"/>
        <color theme="1"/>
        <rFont val="Calibri"/>
        <family val="2"/>
        <scheme val="minor"/>
      </rPr>
      <t>to</t>
    </r>
    <r>
      <rPr>
        <sz val="11"/>
        <color theme="1"/>
        <rFont val="Calibri"/>
        <family val="2"/>
        <scheme val="minor"/>
      </rPr>
      <t xml:space="preserve"> earliest NP filing date of patent (# days)</t>
    </r>
  </si>
  <si>
    <t>Filing date</t>
  </si>
  <si>
    <r>
      <t xml:space="preserve">Earliest NP filing date </t>
    </r>
    <r>
      <rPr>
        <b/>
        <i/>
        <sz val="11"/>
        <color theme="1"/>
        <rFont val="Calibri"/>
        <family val="2"/>
        <scheme val="minor"/>
      </rPr>
      <t>to</t>
    </r>
    <r>
      <rPr>
        <sz val="11"/>
        <color theme="1"/>
        <rFont val="Calibri"/>
        <family val="2"/>
        <scheme val="minor"/>
      </rPr>
      <t xml:space="preserve"> application filing date (# days)</t>
    </r>
  </si>
  <si>
    <t>Issue date</t>
  </si>
  <si>
    <t>Filing date to issue date (# days)</t>
  </si>
  <si>
    <t>17- or 20-Year Expiration Date</t>
  </si>
  <si>
    <t>Approval Date</t>
  </si>
  <si>
    <t xml:space="preserve"> Issue date and approval date (zero if issued after approval date) (# days)</t>
  </si>
  <si>
    <t>Expiration Date of Patent Referenced in Terminal Disclaimer (if no terminal disclaimer, link to column O value)</t>
  </si>
  <si>
    <r>
      <t xml:space="preserve">First FDA Approval to Patent Expiration Date if issued pre-approval </t>
    </r>
    <r>
      <rPr>
        <b/>
        <u/>
        <sz val="11"/>
        <rFont val="Calibri"/>
        <family val="2"/>
      </rPr>
      <t>OR</t>
    </r>
    <r>
      <rPr>
        <sz val="11"/>
        <color rgb="FF000000"/>
        <rFont val="Calibri"/>
        <family val="2"/>
      </rPr>
      <t xml:space="preserve"> Issue Date to Expiration date if issued post-approval (# days). "Expiration date" is TD expiration date (Q) if sooner than 17/20-year expiration date (I). Else, use 17/20-year expiration date (I).</t>
    </r>
  </si>
  <si>
    <t>Patent Term Adjustment (# days)</t>
  </si>
  <si>
    <t>PTA-Adjusted Expiration Date (add PTA to 17/20-year expiration date)</t>
  </si>
  <si>
    <t>Patent Term Extension (# days)</t>
  </si>
  <si>
    <t>Terminal Disclaimer Expiration Date (compare expiration of Terminal disclaimer patents)</t>
  </si>
  <si>
    <t>PTE-Adjusted Expiration Date (add PTE to PTA-adjusted expiration date or Terminal Disclaimer expiration date)</t>
  </si>
  <si>
    <t>Expiration of Pediatric Exclusivity (six months after PTE adjusted expiration date (S))</t>
  </si>
  <si>
    <t xml:space="preserve">Pediatric exclusivity in days (# days) </t>
  </si>
  <si>
    <t>FDA Exclusivity Expiration Date</t>
  </si>
  <si>
    <t>FDA Exclusivity Period (difference between approval date and exclusivity expiration date; N/A for patents) (# days)</t>
  </si>
  <si>
    <t>Terminal Disclaimer (N/A if no terminal disclaimer) (# days)</t>
  </si>
  <si>
    <r>
      <t xml:space="preserve"># </t>
    </r>
    <r>
      <rPr>
        <b/>
        <u/>
        <sz val="11"/>
        <color rgb="FF000000"/>
        <rFont val="Calibri"/>
        <family val="2"/>
      </rPr>
      <t>OR</t>
    </r>
    <r>
      <rPr>
        <sz val="11"/>
        <color rgb="FF000000"/>
        <rFont val="Calibri"/>
        <family val="2"/>
      </rPr>
      <t xml:space="preserve"> Name of Exclusivity</t>
    </r>
  </si>
  <si>
    <t>MM/DD/YYYY</t>
  </si>
  <si>
    <t>"=DATEDIF(B2, C2, "D")"</t>
  </si>
  <si>
    <t>"=DATEDIF(C2, E2, "D")"</t>
  </si>
  <si>
    <t>"=DATEDIF(E2, G2, "D")"</t>
  </si>
  <si>
    <t>MM/DD/YYYY OR "=DATE(YYYY, MM, DD)+(#years*365.25)"</t>
  </si>
  <si>
    <t>"=IF(J3&lt;G3, 0, IF(Q3&lt;I3, IF(Q3&lt;J3, (Q3-G3), (J3-G3)), IF(I3&lt;J3, (I3-G3), (J3-G3))))"</t>
  </si>
  <si>
    <t>MM/DD/YYYY (link to PTA/PTE-adjusted expiration date of earlier-filed patent's column O value; if no terminal disclaimer, link to patent's column O value)</t>
  </si>
  <si>
    <t>"=IF(G3&lt;J3, IF(Q3&lt;I3, (Q3-J3), (I3-J3)), IF(Q3&lt;I3, (Q3-G3), (I3-G3)))"</t>
  </si>
  <si>
    <t># (from Public PAIR or PE2E)</t>
  </si>
  <si>
    <t>"=I2+N2"</t>
  </si>
  <si>
    <t># (from PE2E)</t>
  </si>
  <si>
    <t>"=IF(L2&gt;O2, O2, L2)"</t>
  </si>
  <si>
    <t>"=Q2+P2"</t>
  </si>
  <si>
    <t>"=DATE(YEAR(R3),MONTH(R3) +6,DAY(R3))"</t>
  </si>
  <si>
    <t>"=S3-R3"</t>
  </si>
  <si>
    <t>"=DATEDIF(C6, U6, "D")"</t>
  </si>
  <si>
    <t>"=DATEDIF(Q2, O2, "D")"</t>
  </si>
  <si>
    <t>4681893
(compound)</t>
  </si>
  <si>
    <t>5273995
(compound)</t>
  </si>
  <si>
    <t>RE40667 
(compound)
(5273995 Reissue)</t>
  </si>
  <si>
    <t>5686104
(composition)</t>
  </si>
  <si>
    <t>6126971
(composition)</t>
  </si>
  <si>
    <t>5969156
(crystalline)</t>
  </si>
  <si>
    <t>Dosing</t>
  </si>
  <si>
    <t>Indication (CVD)</t>
  </si>
  <si>
    <t>Indication (HFH)</t>
  </si>
  <si>
    <t>Misc. - Combination</t>
  </si>
  <si>
    <t>PED</t>
  </si>
  <si>
    <t>Indication (MI)</t>
  </si>
  <si>
    <t>Indication CHD</t>
  </si>
  <si>
    <t>Misc. - Package Insert for HEFH Children</t>
  </si>
  <si>
    <t>Patent Number OR Name of Exclusivity</t>
  </si>
  <si>
    <t>Column1 (gap before earliest priority date)</t>
  </si>
  <si>
    <t>Earliest priority date</t>
  </si>
  <si>
    <t>U.S. Patent Application Pending</t>
  </si>
  <si>
    <t>Prior to FDA approval</t>
  </si>
  <si>
    <t>Drug &amp; Patent Approved (market exclusivity)</t>
  </si>
  <si>
    <t>Patent Term Adjustment</t>
  </si>
  <si>
    <t>Patent Term Extension</t>
  </si>
  <si>
    <t>FDCA Pediatric Exclusivity (PED)</t>
  </si>
  <si>
    <t>FDCA Exclusivity</t>
  </si>
  <si>
    <t>Terminal Disclaimer</t>
  </si>
  <si>
    <t>#</t>
  </si>
  <si>
    <t>"='Data for bar graph (# days)'!D2/365.25"</t>
  </si>
  <si>
    <t>"='Data for bar graph (# days)'!F2/365.25"</t>
  </si>
  <si>
    <t>"='Data for bar graph (# days)'!H2/365.25"</t>
  </si>
  <si>
    <t>"='Data for bar graph (# days)'!K2/365.25"</t>
  </si>
  <si>
    <t>"='Data for bar graph (# days)'!M2/365.25"</t>
  </si>
  <si>
    <t>"=IF(K2&gt;0, IF(((('Data for bar graph (# days)'!N2-'Data for bar graph (# days)'!W2))/365.25)&gt;0, (('Data for bar graph (# days)'!N2-'Data for bar graph (# days)'!W2))/365.25, 0), ('Data for bar graph (# days)'!N2/365.25))"</t>
  </si>
  <si>
    <t>"='Data for bar graph (# days)'!P2/365.25"</t>
  </si>
  <si>
    <t>"='Data for bar graph (# days)'!T2/365.25"</t>
  </si>
  <si>
    <t>"='Data for bar graph (# days)'!V6/365.25"</t>
  </si>
  <si>
    <t>"='Data for bar graph (# days)'!W5/365.25"</t>
  </si>
  <si>
    <t>4681893
(compound-genus)</t>
  </si>
  <si>
    <t>RE40667 
(compound-species)
(5273995 Reissue)</t>
  </si>
  <si>
    <t>Package Insert for 
HEFH Children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</si>
</sst>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
  </numFmts>
  <fonts count="11" x14ac:knownFonts="1">
    <font>
      <sz val="11"/>
      <color theme="1"/>
      <name val="Calibri"/>
      <family val="2"/>
      <scheme val="minor"/>
    </font>
    <font>
      <sz val="11"/>
      <color theme="0"/>
      <name val="Calibri"/>
      <family val="2"/>
      <scheme val="minor"/>
    </font>
    <font>
      <sz val="12"/>
      <color theme="1"/>
      <name val="Calibri"/>
      <family val="2"/>
      <scheme val="minor"/>
    </font>
    <font>
      <sz val="11"/>
      <name val="Calibri"/>
      <family val="2"/>
      <scheme val="minor"/>
    </font>
    <font>
      <b/>
      <i/>
      <sz val="11"/>
      <color theme="1"/>
      <name val="Calibri"/>
      <family val="2"/>
      <scheme val="minor"/>
    </font>
    <font>
      <u/>
      <sz val="11"/>
      <color theme="10"/>
      <name val="Calibri"/>
      <family val="2"/>
      <scheme val="minor"/>
    </font>
    <font>
      <b/>
      <u/>
      <sz val="11"/>
      <color rgb="FF000000"/>
      <name val="Calibri"/>
      <family val="2"/>
    </font>
    <font>
      <sz val="11"/>
      <color rgb="FF000000"/>
      <name val="Calibri"/>
      <family val="2"/>
    </font>
    <font>
      <sz val="11"/>
      <color rgb="FF000000"/>
      <name val="Calibri"/>
      <family val="2"/>
      <scheme val="minor"/>
    </font>
    <font>
      <b/>
      <u/>
      <sz val="11"/>
      <name val="Calibri"/>
      <family val="2"/>
    </font>
    <font>
      <sz val="11"/>
      <color rgb="FFFFFFFF"/>
      <name val="Calibri"/>
      <family val="2"/>
    </font>
  </fonts>
  <fills count="17">
    <fill>
      <patternFill patternType="none"/>
    </fill>
    <fill>
      <patternFill patternType="gray125"/>
    </fill>
    <fill>
      <patternFill patternType="solid">
        <fgColor theme="0" tint="-0.249977111117893"/>
        <bgColor indexed="64"/>
      </patternFill>
    </fill>
    <fill>
      <patternFill patternType="solid">
        <fgColor theme="7" tint="0.39997558519241921"/>
        <bgColor indexed="64"/>
      </patternFill>
    </fill>
    <fill>
      <patternFill patternType="solid">
        <fgColor rgb="FF002060"/>
        <bgColor indexed="64"/>
      </patternFill>
    </fill>
    <fill>
      <patternFill patternType="solid">
        <fgColor rgb="FF00B0F0"/>
        <bgColor indexed="64"/>
      </patternFill>
    </fill>
    <fill>
      <patternFill patternType="solid">
        <fgColor theme="9"/>
        <bgColor indexed="64"/>
      </patternFill>
    </fill>
    <fill>
      <patternFill patternType="solid">
        <fgColor theme="4" tint="0.39997558519241921"/>
        <bgColor indexed="64"/>
      </patternFill>
    </fill>
    <fill>
      <patternFill patternType="solid">
        <fgColor theme="5" tint="-0.249977111117893"/>
        <bgColor indexed="64"/>
      </patternFill>
    </fill>
    <fill>
      <patternFill patternType="solid">
        <fgColor rgb="FFC00000"/>
        <bgColor indexed="64"/>
      </patternFill>
    </fill>
    <fill>
      <patternFill patternType="solid">
        <fgColor theme="0" tint="-0.14999847407452621"/>
        <bgColor indexed="64"/>
      </patternFill>
    </fill>
    <fill>
      <patternFill patternType="solid">
        <fgColor rgb="FFD9D9D9"/>
        <bgColor rgb="FF000000"/>
      </patternFill>
    </fill>
    <fill>
      <patternFill patternType="solid">
        <fgColor rgb="FF70AD47"/>
        <bgColor rgb="FF000000"/>
      </patternFill>
    </fill>
    <fill>
      <patternFill patternType="solid">
        <fgColor rgb="FFBDD7EE"/>
        <bgColor rgb="FF000000"/>
      </patternFill>
    </fill>
    <fill>
      <patternFill patternType="solid">
        <fgColor rgb="FFFFD966"/>
        <bgColor rgb="FF000000"/>
      </patternFill>
    </fill>
    <fill>
      <patternFill patternType="solid">
        <fgColor theme="7" tint="-0.249977111117893"/>
        <bgColor indexed="64"/>
      </patternFill>
    </fill>
    <fill>
      <patternFill patternType="solid">
        <fgColor rgb="FFCC99FF"/>
        <bgColor indexed="64"/>
      </patternFill>
    </fill>
  </fills>
  <borders count="8">
    <border>
      <left/>
      <right/>
      <top/>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diagonal/>
    </border>
    <border>
      <left/>
      <right style="thin">
        <color indexed="64"/>
      </right>
      <top style="medium">
        <color indexed="64"/>
      </top>
      <bottom style="medium">
        <color indexed="64"/>
      </bottom>
      <diagonal/>
    </border>
  </borders>
  <cellStyleXfs count="2">
    <xf numFmtId="0" fontId="0" fillId="0" borderId="0"/>
    <xf numFmtId="0" fontId="5" fillId="0" borderId="0" applyNumberFormat="0" applyFill="0" applyBorder="0" applyAlignment="0" applyProtection="0"/>
  </cellStyleXfs>
  <cellXfs count="75">
    <xf numFmtId="0" fontId="0" fillId="0" borderId="0" xfId="0"/>
    <xf numFmtId="0" fontId="0" fillId="0" borderId="0" xfId="0" applyAlignment="1">
      <alignment horizontal="center"/>
    </xf>
    <xf numFmtId="14" fontId="0" fillId="0" borderId="0" xfId="0" applyNumberFormat="1" applyAlignment="1">
      <alignment horizontal="center"/>
    </xf>
    <xf numFmtId="0" fontId="0" fillId="0" borderId="0" xfId="0" applyAlignment="1">
      <alignment horizontal="center" vertical="center"/>
    </xf>
    <xf numFmtId="14" fontId="0" fillId="0" borderId="0" xfId="0" applyNumberFormat="1" applyAlignment="1">
      <alignment horizontal="center" vertical="center"/>
    </xf>
    <xf numFmtId="2" fontId="0" fillId="0" borderId="0" xfId="0" applyNumberFormat="1" applyAlignment="1">
      <alignment horizontal="center"/>
    </xf>
    <xf numFmtId="2" fontId="0" fillId="0" borderId="0" xfId="0" applyNumberFormat="1" applyAlignment="1">
      <alignment horizontal="center" vertical="center"/>
    </xf>
    <xf numFmtId="164" fontId="0" fillId="0" borderId="0" xfId="0" applyNumberFormat="1" applyAlignment="1">
      <alignment horizontal="center" vertical="center"/>
    </xf>
    <xf numFmtId="14" fontId="0" fillId="0" borderId="0" xfId="0" applyNumberFormat="1" applyFill="1" applyAlignment="1">
      <alignment horizontal="center" vertical="center"/>
    </xf>
    <xf numFmtId="0" fontId="0" fillId="0" borderId="0" xfId="0" applyFill="1"/>
    <xf numFmtId="0" fontId="0" fillId="0" borderId="0" xfId="0" applyFill="1" applyAlignment="1">
      <alignment horizontal="center" vertical="center"/>
    </xf>
    <xf numFmtId="2" fontId="0" fillId="0" borderId="0" xfId="0" applyNumberFormat="1" applyFill="1" applyAlignment="1">
      <alignment horizontal="center"/>
    </xf>
    <xf numFmtId="0" fontId="0" fillId="0" borderId="0" xfId="0" applyFill="1" applyAlignment="1">
      <alignment horizontal="center"/>
    </xf>
    <xf numFmtId="14" fontId="0" fillId="0" borderId="0" xfId="0" applyNumberFormat="1"/>
    <xf numFmtId="2" fontId="0" fillId="0" borderId="0" xfId="0" applyNumberFormat="1" applyFill="1" applyAlignment="1">
      <alignment horizontal="center" vertical="center"/>
    </xf>
    <xf numFmtId="14" fontId="0" fillId="0" borderId="0" xfId="0" applyNumberFormat="1" applyFill="1" applyAlignment="1">
      <alignment horizontal="center"/>
    </xf>
    <xf numFmtId="0" fontId="3" fillId="7" borderId="1" xfId="0" applyFont="1" applyFill="1" applyBorder="1" applyAlignment="1">
      <alignment horizontal="center" vertical="center" wrapText="1"/>
    </xf>
    <xf numFmtId="0" fontId="1" fillId="4" borderId="0" xfId="0" applyFont="1" applyFill="1"/>
    <xf numFmtId="0" fontId="0" fillId="0" borderId="0" xfId="0" applyFill="1" applyBorder="1"/>
    <xf numFmtId="0" fontId="2" fillId="0" borderId="0" xfId="0" applyFont="1" applyFill="1" applyAlignment="1">
      <alignment horizontal="center"/>
    </xf>
    <xf numFmtId="14" fontId="0" fillId="0" borderId="0" xfId="0" applyNumberFormat="1" applyFill="1"/>
    <xf numFmtId="0" fontId="0" fillId="0" borderId="0" xfId="0" applyFill="1" applyBorder="1" applyAlignment="1">
      <alignment horizontal="center" vertical="center" wrapText="1"/>
    </xf>
    <xf numFmtId="0" fontId="3" fillId="0" borderId="0" xfId="0" applyFont="1" applyFill="1" applyBorder="1" applyAlignment="1">
      <alignment horizontal="center" vertical="center" wrapText="1"/>
    </xf>
    <xf numFmtId="0" fontId="0" fillId="10" borderId="2" xfId="0" applyFill="1" applyBorder="1" applyAlignment="1">
      <alignment horizontal="center" vertical="center" wrapText="1"/>
    </xf>
    <xf numFmtId="0" fontId="0" fillId="10" borderId="3" xfId="0" applyFill="1" applyBorder="1" applyAlignment="1">
      <alignment horizontal="center" vertical="center" wrapText="1"/>
    </xf>
    <xf numFmtId="0" fontId="3" fillId="10" borderId="3" xfId="0" applyFont="1" applyFill="1" applyBorder="1" applyAlignment="1">
      <alignment horizontal="center" vertical="center" wrapText="1"/>
    </xf>
    <xf numFmtId="0" fontId="0" fillId="2" borderId="2" xfId="0" applyFill="1" applyBorder="1" applyAlignment="1">
      <alignment horizontal="center" vertical="center" wrapText="1"/>
    </xf>
    <xf numFmtId="0" fontId="0" fillId="9" borderId="2" xfId="0" applyFill="1" applyBorder="1" applyAlignment="1">
      <alignment horizontal="center" vertical="center" wrapText="1"/>
    </xf>
    <xf numFmtId="0" fontId="0" fillId="3" borderId="2" xfId="0" applyFill="1" applyBorder="1" applyAlignment="1">
      <alignment horizontal="center" vertical="center" wrapText="1"/>
    </xf>
    <xf numFmtId="0" fontId="0" fillId="6" borderId="2" xfId="0" applyFill="1" applyBorder="1" applyAlignment="1">
      <alignment horizontal="center" vertical="center" wrapText="1"/>
    </xf>
    <xf numFmtId="0" fontId="0" fillId="5" borderId="2" xfId="0" applyFill="1" applyBorder="1" applyAlignment="1">
      <alignment horizontal="center" vertical="center" wrapText="1"/>
    </xf>
    <xf numFmtId="0" fontId="1" fillId="4" borderId="2" xfId="0" applyFont="1" applyFill="1" applyBorder="1" applyAlignment="1">
      <alignment horizontal="center" vertical="center" wrapText="1"/>
    </xf>
    <xf numFmtId="0" fontId="1" fillId="8" borderId="2" xfId="0" applyFont="1" applyFill="1" applyBorder="1" applyAlignment="1">
      <alignment horizontal="center" vertical="center" wrapText="1"/>
    </xf>
    <xf numFmtId="0" fontId="0" fillId="0" borderId="2" xfId="0" applyBorder="1" applyAlignment="1">
      <alignment horizontal="center" vertical="center" wrapText="1"/>
    </xf>
    <xf numFmtId="0" fontId="0" fillId="0" borderId="4" xfId="0" applyFill="1" applyBorder="1" applyAlignment="1">
      <alignment horizontal="center" vertical="center" wrapText="1"/>
    </xf>
    <xf numFmtId="0" fontId="0" fillId="0" borderId="5" xfId="0" applyFill="1" applyBorder="1" applyAlignment="1">
      <alignment horizontal="center" vertical="center" wrapText="1"/>
    </xf>
    <xf numFmtId="0" fontId="0" fillId="2" borderId="5" xfId="0" applyFill="1" applyBorder="1" applyAlignment="1">
      <alignment horizontal="center" vertical="center" wrapText="1"/>
    </xf>
    <xf numFmtId="0" fontId="0" fillId="9" borderId="5" xfId="0" applyFill="1" applyBorder="1" applyAlignment="1">
      <alignment horizontal="center" vertical="center" wrapText="1"/>
    </xf>
    <xf numFmtId="0" fontId="0" fillId="5" borderId="5" xfId="0" applyFill="1" applyBorder="1" applyAlignment="1">
      <alignment horizontal="center" vertical="center" wrapText="1"/>
    </xf>
    <xf numFmtId="0" fontId="1" fillId="4" borderId="5" xfId="0" applyFont="1" applyFill="1" applyBorder="1" applyAlignment="1">
      <alignment horizontal="center" vertical="center" wrapText="1"/>
    </xf>
    <xf numFmtId="0" fontId="1" fillId="8" borderId="5" xfId="0" applyFont="1" applyFill="1" applyBorder="1" applyAlignment="1">
      <alignment horizontal="center" vertical="center" wrapText="1"/>
    </xf>
    <xf numFmtId="0" fontId="0" fillId="0" borderId="0" xfId="0" applyBorder="1"/>
    <xf numFmtId="0" fontId="3" fillId="0" borderId="5" xfId="0" applyFont="1" applyFill="1" applyBorder="1" applyAlignment="1">
      <alignment horizontal="center" vertical="center" wrapText="1"/>
    </xf>
    <xf numFmtId="164" fontId="0" fillId="4" borderId="0" xfId="0" applyNumberFormat="1" applyFill="1" applyAlignment="1">
      <alignment horizontal="center" vertical="center"/>
    </xf>
    <xf numFmtId="0" fontId="7" fillId="11" borderId="3" xfId="0" applyFont="1" applyFill="1" applyBorder="1" applyAlignment="1">
      <alignment horizontal="center" vertical="center" wrapText="1"/>
    </xf>
    <xf numFmtId="0" fontId="5" fillId="0" borderId="0" xfId="1" applyAlignment="1">
      <alignment horizontal="center" vertical="center"/>
    </xf>
    <xf numFmtId="0" fontId="0" fillId="0" borderId="0" xfId="0" applyFill="1" applyAlignment="1">
      <alignment wrapText="1"/>
    </xf>
    <xf numFmtId="1" fontId="0" fillId="0" borderId="0" xfId="0" applyNumberFormat="1" applyFill="1" applyAlignment="1">
      <alignment horizontal="center" vertical="center"/>
    </xf>
    <xf numFmtId="0" fontId="8" fillId="0" borderId="0" xfId="0" applyFont="1"/>
    <xf numFmtId="14" fontId="1" fillId="4" borderId="0" xfId="0" applyNumberFormat="1" applyFont="1" applyFill="1" applyAlignment="1">
      <alignment horizontal="center" vertical="center"/>
    </xf>
    <xf numFmtId="0" fontId="1" fillId="4" borderId="0" xfId="0" applyFont="1" applyFill="1" applyAlignment="1">
      <alignment horizontal="center" vertical="center"/>
    </xf>
    <xf numFmtId="0" fontId="0" fillId="0" borderId="0" xfId="0" applyAlignment="1">
      <alignment wrapText="1"/>
    </xf>
    <xf numFmtId="0" fontId="0" fillId="0" borderId="0" xfId="0" applyFill="1" applyBorder="1" applyAlignment="1">
      <alignment horizontal="left" vertical="center" wrapText="1"/>
    </xf>
    <xf numFmtId="0" fontId="1" fillId="4" borderId="0" xfId="1" applyFont="1" applyFill="1" applyAlignment="1">
      <alignment horizontal="left" vertical="center"/>
    </xf>
    <xf numFmtId="0" fontId="1" fillId="4" borderId="0" xfId="1" applyFont="1" applyFill="1" applyAlignment="1">
      <alignment horizontal="left" vertical="center" wrapText="1"/>
    </xf>
    <xf numFmtId="0" fontId="0" fillId="4" borderId="0" xfId="0" applyFill="1" applyAlignment="1">
      <alignment horizontal="center" vertical="center"/>
    </xf>
    <xf numFmtId="0" fontId="1" fillId="0" borderId="0" xfId="0" applyFont="1" applyFill="1"/>
    <xf numFmtId="2" fontId="1" fillId="0" borderId="0" xfId="0" applyNumberFormat="1" applyFont="1" applyFill="1" applyAlignment="1">
      <alignment horizontal="center"/>
    </xf>
    <xf numFmtId="14" fontId="8" fillId="0" borderId="0" xfId="0" applyNumberFormat="1" applyFont="1" applyAlignment="1">
      <alignment horizontal="center" vertical="center"/>
    </xf>
    <xf numFmtId="2" fontId="1" fillId="4" borderId="0" xfId="0" applyNumberFormat="1" applyFont="1" applyFill="1" applyAlignment="1">
      <alignment horizontal="center" vertical="center"/>
    </xf>
    <xf numFmtId="0" fontId="7" fillId="12" borderId="5" xfId="0" applyFont="1" applyFill="1" applyBorder="1" applyAlignment="1">
      <alignment horizontal="center" vertical="center" wrapText="1"/>
    </xf>
    <xf numFmtId="14" fontId="0" fillId="10" borderId="3" xfId="0" applyNumberFormat="1" applyFill="1" applyBorder="1" applyAlignment="1">
      <alignment horizontal="center" vertical="center" wrapText="1"/>
    </xf>
    <xf numFmtId="14" fontId="0" fillId="10" borderId="6" xfId="0" applyNumberFormat="1" applyFill="1" applyBorder="1" applyAlignment="1">
      <alignment horizontal="center" vertical="center" wrapText="1"/>
    </xf>
    <xf numFmtId="0" fontId="1" fillId="4" borderId="0" xfId="0" applyFont="1" applyFill="1" applyBorder="1" applyAlignment="1">
      <alignment horizontal="center" vertical="center" wrapText="1"/>
    </xf>
    <xf numFmtId="0" fontId="10" fillId="13" borderId="5" xfId="0" applyFont="1" applyFill="1" applyBorder="1" applyAlignment="1">
      <alignment horizontal="center" vertical="center" wrapText="1"/>
    </xf>
    <xf numFmtId="0" fontId="10" fillId="13" borderId="7" xfId="0" applyFont="1" applyFill="1" applyBorder="1" applyAlignment="1">
      <alignment horizontal="center" vertical="center" wrapText="1"/>
    </xf>
    <xf numFmtId="165" fontId="1" fillId="4" borderId="0" xfId="0" applyNumberFormat="1" applyFont="1" applyFill="1" applyAlignment="1">
      <alignment horizontal="center" vertical="center"/>
    </xf>
    <xf numFmtId="1" fontId="1" fillId="4" borderId="0" xfId="0" applyNumberFormat="1" applyFont="1" applyFill="1" applyAlignment="1">
      <alignment horizontal="center" vertical="center"/>
    </xf>
    <xf numFmtId="164" fontId="1" fillId="4" borderId="0" xfId="0" applyNumberFormat="1" applyFont="1" applyFill="1" applyAlignment="1">
      <alignment horizontal="center" vertical="center"/>
    </xf>
    <xf numFmtId="0" fontId="7" fillId="14" borderId="5" xfId="0" applyFont="1" applyFill="1" applyBorder="1" applyAlignment="1">
      <alignment horizontal="center" vertical="center" wrapText="1"/>
    </xf>
    <xf numFmtId="165" fontId="0" fillId="0" borderId="0" xfId="0" applyNumberFormat="1" applyAlignment="1">
      <alignment horizontal="center" vertical="center"/>
    </xf>
    <xf numFmtId="0" fontId="1" fillId="15" borderId="2" xfId="0" applyFont="1" applyFill="1" applyBorder="1" applyAlignment="1">
      <alignment horizontal="center" vertical="center" wrapText="1"/>
    </xf>
    <xf numFmtId="0" fontId="3" fillId="16" borderId="2" xfId="0" applyFont="1" applyFill="1" applyBorder="1" applyAlignment="1">
      <alignment horizontal="center" vertical="center" wrapText="1"/>
    </xf>
    <xf numFmtId="14" fontId="8" fillId="0" borderId="0" xfId="0" applyNumberFormat="1" applyFont="1" applyFill="1"/>
    <xf numFmtId="14" fontId="1" fillId="0" borderId="0" xfId="0" applyNumberFormat="1" applyFont="1" applyFill="1" applyAlignment="1">
      <alignment horizontal="center" vertical="center"/>
    </xf>
  </cellXfs>
  <cellStyles count="2">
    <cellStyle name="Hyperlink" xfId="1" builtinId="8"/>
    <cellStyle name="Normal" xfId="0" builtinId="0"/>
  </cellStyles>
  <dxfs count="0"/>
  <tableStyles count="0" defaultTableStyle="TableStyleMedium2" defaultPivotStyle="PivotStyleLight16"/>
  <colors>
    <mruColors>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spc="0" baseline="0">
                <a:solidFill>
                  <a:sysClr val="windowText" lastClr="000000"/>
                </a:solidFill>
                <a:latin typeface="+mn-lt"/>
                <a:ea typeface="+mn-ea"/>
                <a:cs typeface="+mn-cs"/>
              </a:defRPr>
            </a:pPr>
            <a:r>
              <a:rPr lang="en-US" sz="1800" b="1">
                <a:solidFill>
                  <a:sysClr val="windowText" lastClr="000000"/>
                </a:solidFill>
              </a:rPr>
              <a:t>Lipitor</a:t>
            </a:r>
            <a:r>
              <a:rPr lang="en-US" sz="1800" b="1" baseline="0">
                <a:solidFill>
                  <a:sysClr val="windowText" lastClr="000000"/>
                </a:solidFill>
              </a:rPr>
              <a:t> </a:t>
            </a:r>
            <a:r>
              <a:rPr lang="en-US" sz="1800" b="1">
                <a:solidFill>
                  <a:sysClr val="windowText" lastClr="000000"/>
                </a:solidFill>
              </a:rPr>
              <a:t>(atorvastatin;</a:t>
            </a:r>
            <a:r>
              <a:rPr lang="en-US" sz="1800" b="1" baseline="0">
                <a:solidFill>
                  <a:sysClr val="windowText" lastClr="000000"/>
                </a:solidFill>
              </a:rPr>
              <a:t> NDA 20702)</a:t>
            </a:r>
            <a:endParaRPr lang="en-US" sz="1800" b="1">
              <a:solidFill>
                <a:sysClr val="windowText" lastClr="000000"/>
              </a:solidFill>
            </a:endParaRPr>
          </a:p>
        </c:rich>
      </c:tx>
      <c:overlay val="0"/>
      <c:spPr>
        <a:noFill/>
        <a:ln>
          <a:noFill/>
        </a:ln>
        <a:effectLst/>
      </c:spPr>
      <c:txPr>
        <a:bodyPr rot="0" spcFirstLastPara="1" vertOverflow="ellipsis" vert="horz" wrap="square" anchor="ctr" anchorCtr="1"/>
        <a:lstStyle/>
        <a:p>
          <a:pPr>
            <a:defRPr sz="18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0590283954823401"/>
          <c:y val="3.0853338135839282E-2"/>
          <c:w val="0.87826082950040096"/>
          <c:h val="0.82517767929456076"/>
        </c:manualLayout>
      </c:layout>
      <c:barChart>
        <c:barDir val="bar"/>
        <c:grouping val="stacked"/>
        <c:varyColors val="0"/>
        <c:ser>
          <c:idx val="0"/>
          <c:order val="0"/>
          <c:tx>
            <c:strRef>
              <c:f>'Bar Graph (# years)'!$B$1</c:f>
              <c:strCache>
                <c:ptCount val="1"/>
                <c:pt idx="0">
                  <c:v>Column1 (gap before earliest priority date)</c:v>
                </c:pt>
              </c:strCache>
            </c:strRef>
          </c:tx>
          <c:spPr>
            <a:noFill/>
            <a:ln>
              <a:solidFill>
                <a:schemeClr val="bg1"/>
              </a:solidFill>
            </a:ln>
            <a:effectLst/>
          </c:spPr>
          <c:invertIfNegative val="0"/>
          <c:cat>
            <c:strRef>
              <c:f>'Bar Graph (# years)'!$A$3:$A$14</c:f>
              <c:strCache>
                <c:ptCount val="12"/>
                <c:pt idx="0">
                  <c:v>4681893
(compound-genus)</c:v>
                </c:pt>
                <c:pt idx="1">
                  <c:v>RE40667 
(compound-species)
(5273995 Reissue)</c:v>
                </c:pt>
                <c:pt idx="2">
                  <c:v>5686104
(composition)</c:v>
                </c:pt>
                <c:pt idx="3">
                  <c:v>6126971
(composition)</c:v>
                </c:pt>
                <c:pt idx="4">
                  <c:v>5969156
(crystalline)</c:v>
                </c:pt>
                <c:pt idx="5">
                  <c:v>Dosing</c:v>
                </c:pt>
                <c:pt idx="6">
                  <c:v>Indication (CVD)</c:v>
                </c:pt>
                <c:pt idx="7">
                  <c:v>Indication (HFH)</c:v>
                </c:pt>
                <c:pt idx="8">
                  <c:v>Misc. - Combination</c:v>
                </c:pt>
                <c:pt idx="9">
                  <c:v>Indication (MI)</c:v>
                </c:pt>
                <c:pt idx="10">
                  <c:v>Indication CHD</c:v>
                </c:pt>
                <c:pt idx="11">
                  <c:v>Package Insert for 
HEFH Children</c:v>
                </c:pt>
              </c:strCache>
            </c:strRef>
          </c:cat>
          <c:val>
            <c:numRef>
              <c:f>'Bar Graph (# years)'!$B$3:$B$14</c:f>
              <c:numCache>
                <c:formatCode>0.00</c:formatCode>
                <c:ptCount val="12"/>
                <c:pt idx="0">
                  <c:v>0</c:v>
                </c:pt>
                <c:pt idx="1">
                  <c:v>3.1430527036276521</c:v>
                </c:pt>
                <c:pt idx="2">
                  <c:v>6.6420260095824775</c:v>
                </c:pt>
                <c:pt idx="3">
                  <c:v>6.6420260095824775</c:v>
                </c:pt>
                <c:pt idx="4">
                  <c:v>10.108145106091717</c:v>
                </c:pt>
                <c:pt idx="5">
                  <c:v>15.89596167008898</c:v>
                </c:pt>
                <c:pt idx="6">
                  <c:v>18.168377823408623</c:v>
                </c:pt>
                <c:pt idx="7">
                  <c:v>16.386036960985628</c:v>
                </c:pt>
                <c:pt idx="8">
                  <c:v>18.168377823408623</c:v>
                </c:pt>
                <c:pt idx="9">
                  <c:v>19.312799452429843</c:v>
                </c:pt>
                <c:pt idx="10">
                  <c:v>20.755646817248461</c:v>
                </c:pt>
                <c:pt idx="11">
                  <c:v>31.066392881587955</c:v>
                </c:pt>
              </c:numCache>
            </c:numRef>
          </c:val>
          <c:extLst>
            <c:ext xmlns:c16="http://schemas.microsoft.com/office/drawing/2014/chart" uri="{C3380CC4-5D6E-409C-BE32-E72D297353CC}">
              <c16:uniqueId val="{00000009-F61F-429C-B648-83080D56F475}"/>
            </c:ext>
          </c:extLst>
        </c:ser>
        <c:ser>
          <c:idx val="1"/>
          <c:order val="1"/>
          <c:tx>
            <c:strRef>
              <c:f>'Bar Graph (# years)'!$C$1</c:f>
              <c:strCache>
                <c:ptCount val="1"/>
                <c:pt idx="0">
                  <c:v>Earliest priority date</c:v>
                </c:pt>
              </c:strCache>
            </c:strRef>
          </c:tx>
          <c:spPr>
            <a:pattFill prst="ltHorz">
              <a:fgClr>
                <a:schemeClr val="bg1">
                  <a:lumMod val="75000"/>
                </a:schemeClr>
              </a:fgClr>
              <a:bgClr>
                <a:schemeClr val="bg1"/>
              </a:bgClr>
            </a:pattFill>
            <a:ln>
              <a:noFill/>
            </a:ln>
            <a:effectLst/>
            <a:scene3d>
              <a:camera prst="orthographicFront"/>
              <a:lightRig rig="threePt" dir="t"/>
            </a:scene3d>
            <a:sp3d>
              <a:bevelT/>
            </a:sp3d>
          </c:spPr>
          <c:invertIfNegative val="0"/>
          <c:dLbls>
            <c:dLbl>
              <c:idx val="0"/>
              <c:delete val="1"/>
              <c:extLst>
                <c:ext xmlns:c15="http://schemas.microsoft.com/office/drawing/2012/chart" uri="{CE6537A1-D6FC-4f65-9D91-7224C49458BB}"/>
                <c:ext xmlns:c16="http://schemas.microsoft.com/office/drawing/2014/chart" uri="{C3380CC4-5D6E-409C-BE32-E72D297353CC}">
                  <c16:uniqueId val="{0000000C-3D73-4E92-81CB-8E16EED29E27}"/>
                </c:ext>
              </c:extLst>
            </c:dLbl>
            <c:dLbl>
              <c:idx val="4"/>
              <c:delete val="1"/>
              <c:extLst>
                <c:ext xmlns:c15="http://schemas.microsoft.com/office/drawing/2012/chart" uri="{CE6537A1-D6FC-4f65-9D91-7224C49458BB}"/>
                <c:ext xmlns:c16="http://schemas.microsoft.com/office/drawing/2014/chart" uri="{C3380CC4-5D6E-409C-BE32-E72D297353CC}">
                  <c16:uniqueId val="{0000000B-3D73-4E92-81CB-8E16EED29E27}"/>
                </c:ext>
              </c:extLst>
            </c:dLbl>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years)'!$A$3:$A$14</c:f>
              <c:strCache>
                <c:ptCount val="12"/>
                <c:pt idx="0">
                  <c:v>4681893
(compound-genus)</c:v>
                </c:pt>
                <c:pt idx="1">
                  <c:v>RE40667 
(compound-species)
(5273995 Reissue)</c:v>
                </c:pt>
                <c:pt idx="2">
                  <c:v>5686104
(composition)</c:v>
                </c:pt>
                <c:pt idx="3">
                  <c:v>6126971
(composition)</c:v>
                </c:pt>
                <c:pt idx="4">
                  <c:v>5969156
(crystalline)</c:v>
                </c:pt>
                <c:pt idx="5">
                  <c:v>Dosing</c:v>
                </c:pt>
                <c:pt idx="6">
                  <c:v>Indication (CVD)</c:v>
                </c:pt>
                <c:pt idx="7">
                  <c:v>Indication (HFH)</c:v>
                </c:pt>
                <c:pt idx="8">
                  <c:v>Misc. - Combination</c:v>
                </c:pt>
                <c:pt idx="9">
                  <c:v>Indication (MI)</c:v>
                </c:pt>
                <c:pt idx="10">
                  <c:v>Indication CHD</c:v>
                </c:pt>
                <c:pt idx="11">
                  <c:v>Package Insert for 
HEFH Children</c:v>
                </c:pt>
              </c:strCache>
            </c:strRef>
          </c:cat>
          <c:val>
            <c:numRef>
              <c:f>'Bar Graph (# years)'!$C$3:$C$14</c:f>
              <c:numCache>
                <c:formatCode>0.00</c:formatCode>
                <c:ptCount val="12"/>
                <c:pt idx="0">
                  <c:v>0</c:v>
                </c:pt>
                <c:pt idx="1">
                  <c:v>1.6016427104722792</c:v>
                </c:pt>
                <c:pt idx="2">
                  <c:v>1.3305954825462012</c:v>
                </c:pt>
                <c:pt idx="3">
                  <c:v>4.4462696783025324</c:v>
                </c:pt>
                <c:pt idx="4">
                  <c:v>0</c:v>
                </c:pt>
              </c:numCache>
            </c:numRef>
          </c:val>
          <c:extLst>
            <c:ext xmlns:c16="http://schemas.microsoft.com/office/drawing/2014/chart" uri="{C3380CC4-5D6E-409C-BE32-E72D297353CC}">
              <c16:uniqueId val="{0000000A-F61F-429C-B648-83080D56F475}"/>
            </c:ext>
          </c:extLst>
        </c:ser>
        <c:ser>
          <c:idx val="2"/>
          <c:order val="2"/>
          <c:tx>
            <c:strRef>
              <c:f>'Bar Graph (# years)'!$D$1</c:f>
              <c:strCache>
                <c:ptCount val="1"/>
                <c:pt idx="0">
                  <c:v>U.S. Patent Application Pending</c:v>
                </c:pt>
              </c:strCache>
            </c:strRef>
          </c:tx>
          <c:spPr>
            <a:pattFill prst="pct25">
              <a:fgClr>
                <a:srgbClr val="C00000"/>
              </a:fgClr>
              <a:bgClr>
                <a:schemeClr val="bg1"/>
              </a:bgClr>
            </a:pattFill>
            <a:ln>
              <a:noFill/>
            </a:ln>
            <a:effectLst/>
            <a:scene3d>
              <a:camera prst="orthographicFront"/>
              <a:lightRig rig="threePt" dir="t"/>
            </a:scene3d>
            <a:sp3d>
              <a:bevelT/>
            </a:sp3d>
          </c:spPr>
          <c:invertIfNegative val="0"/>
          <c:dLbls>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years)'!$A$3:$A$14</c:f>
              <c:strCache>
                <c:ptCount val="12"/>
                <c:pt idx="0">
                  <c:v>4681893
(compound-genus)</c:v>
                </c:pt>
                <c:pt idx="1">
                  <c:v>RE40667 
(compound-species)
(5273995 Reissue)</c:v>
                </c:pt>
                <c:pt idx="2">
                  <c:v>5686104
(composition)</c:v>
                </c:pt>
                <c:pt idx="3">
                  <c:v>6126971
(composition)</c:v>
                </c:pt>
                <c:pt idx="4">
                  <c:v>5969156
(crystalline)</c:v>
                </c:pt>
                <c:pt idx="5">
                  <c:v>Dosing</c:v>
                </c:pt>
                <c:pt idx="6">
                  <c:v>Indication (CVD)</c:v>
                </c:pt>
                <c:pt idx="7">
                  <c:v>Indication (HFH)</c:v>
                </c:pt>
                <c:pt idx="8">
                  <c:v>Misc. - Combination</c:v>
                </c:pt>
                <c:pt idx="9">
                  <c:v>Indication (MI)</c:v>
                </c:pt>
                <c:pt idx="10">
                  <c:v>Indication CHD</c:v>
                </c:pt>
                <c:pt idx="11">
                  <c:v>Package Insert for 
HEFH Children</c:v>
                </c:pt>
              </c:strCache>
            </c:strRef>
          </c:cat>
          <c:val>
            <c:numRef>
              <c:f>'Bar Graph (# years)'!$D$3:$D$14</c:f>
              <c:numCache>
                <c:formatCode>0.00</c:formatCode>
                <c:ptCount val="12"/>
                <c:pt idx="0">
                  <c:v>1.1416837782340863</c:v>
                </c:pt>
                <c:pt idx="1">
                  <c:v>2.8364134154688569</c:v>
                </c:pt>
                <c:pt idx="2">
                  <c:v>3.4798083504449009</c:v>
                </c:pt>
                <c:pt idx="3">
                  <c:v>3.2580424366872007</c:v>
                </c:pt>
                <c:pt idx="4">
                  <c:v>3.2799452429842573</c:v>
                </c:pt>
              </c:numCache>
            </c:numRef>
          </c:val>
          <c:extLst>
            <c:ext xmlns:c16="http://schemas.microsoft.com/office/drawing/2014/chart" uri="{C3380CC4-5D6E-409C-BE32-E72D297353CC}">
              <c16:uniqueId val="{0000000B-F61F-429C-B648-83080D56F475}"/>
            </c:ext>
          </c:extLst>
        </c:ser>
        <c:ser>
          <c:idx val="3"/>
          <c:order val="3"/>
          <c:tx>
            <c:strRef>
              <c:f>'Bar Graph (# years)'!$E$1</c:f>
              <c:strCache>
                <c:ptCount val="1"/>
                <c:pt idx="0">
                  <c:v>Prior to FDA approval</c:v>
                </c:pt>
              </c:strCache>
            </c:strRef>
          </c:tx>
          <c:spPr>
            <a:solidFill>
              <a:schemeClr val="accent4"/>
            </a:solidFill>
            <a:ln>
              <a:noFill/>
            </a:ln>
            <a:effectLst/>
            <a:scene3d>
              <a:camera prst="orthographicFront"/>
              <a:lightRig rig="threePt" dir="t"/>
            </a:scene3d>
            <a:sp3d>
              <a:bevelT/>
            </a:sp3d>
          </c:spPr>
          <c:invertIfNegative val="0"/>
          <c:dLbls>
            <c:dLbl>
              <c:idx val="0"/>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6B27-4D92-BFB7-3A5F22E546C6}"/>
                </c:ext>
              </c:extLst>
            </c:dLbl>
            <c:dLbl>
              <c:idx val="1"/>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6B27-4D92-BFB7-3A5F22E546C6}"/>
                </c:ext>
              </c:extLst>
            </c:dLbl>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years)'!$A$3:$A$14</c:f>
              <c:strCache>
                <c:ptCount val="12"/>
                <c:pt idx="0">
                  <c:v>4681893
(compound-genus)</c:v>
                </c:pt>
                <c:pt idx="1">
                  <c:v>RE40667 
(compound-species)
(5273995 Reissue)</c:v>
                </c:pt>
                <c:pt idx="2">
                  <c:v>5686104
(composition)</c:v>
                </c:pt>
                <c:pt idx="3">
                  <c:v>6126971
(composition)</c:v>
                </c:pt>
                <c:pt idx="4">
                  <c:v>5969156
(crystalline)</c:v>
                </c:pt>
                <c:pt idx="5">
                  <c:v>Dosing</c:v>
                </c:pt>
                <c:pt idx="6">
                  <c:v>Indication (CVD)</c:v>
                </c:pt>
                <c:pt idx="7">
                  <c:v>Indication (HFH)</c:v>
                </c:pt>
                <c:pt idx="8">
                  <c:v>Misc. - Combination</c:v>
                </c:pt>
                <c:pt idx="9">
                  <c:v>Indication (MI)</c:v>
                </c:pt>
                <c:pt idx="10">
                  <c:v>Indication CHD</c:v>
                </c:pt>
                <c:pt idx="11">
                  <c:v>Package Insert for 
HEFH Children</c:v>
                </c:pt>
              </c:strCache>
            </c:strRef>
          </c:cat>
          <c:val>
            <c:numRef>
              <c:f>'Bar Graph (# years)'!$E$3:$E$14</c:f>
              <c:numCache>
                <c:formatCode>0.00</c:formatCode>
                <c:ptCount val="12"/>
                <c:pt idx="0">
                  <c:v>9.4099931553730318</c:v>
                </c:pt>
                <c:pt idx="1">
                  <c:v>2.97056810403833</c:v>
                </c:pt>
                <c:pt idx="2">
                  <c:v>0</c:v>
                </c:pt>
                <c:pt idx="3">
                  <c:v>0</c:v>
                </c:pt>
                <c:pt idx="4">
                  <c:v>0</c:v>
                </c:pt>
              </c:numCache>
            </c:numRef>
          </c:val>
          <c:extLst>
            <c:ext xmlns:c16="http://schemas.microsoft.com/office/drawing/2014/chart" uri="{C3380CC4-5D6E-409C-BE32-E72D297353CC}">
              <c16:uniqueId val="{0000000C-F61F-429C-B648-83080D56F475}"/>
            </c:ext>
          </c:extLst>
        </c:ser>
        <c:ser>
          <c:idx val="4"/>
          <c:order val="4"/>
          <c:tx>
            <c:strRef>
              <c:f>'Bar Graph (# years)'!$F$1</c:f>
              <c:strCache>
                <c:ptCount val="1"/>
                <c:pt idx="0">
                  <c:v>Drug &amp; Patent Approved (market exclusivity)</c:v>
                </c:pt>
              </c:strCache>
            </c:strRef>
          </c:tx>
          <c:spPr>
            <a:solidFill>
              <a:srgbClr val="92D050"/>
            </a:solidFill>
            <a:ln w="19050">
              <a:noFill/>
            </a:ln>
            <a:effectLst/>
            <a:scene3d>
              <a:camera prst="orthographicFront"/>
              <a:lightRig rig="threePt" dir="t"/>
            </a:scene3d>
            <a:sp3d>
              <a:bevelT/>
            </a:sp3d>
          </c:spPr>
          <c:invertIfNegative val="0"/>
          <c:dLbls>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years)'!$A$3:$A$14</c:f>
              <c:strCache>
                <c:ptCount val="12"/>
                <c:pt idx="0">
                  <c:v>4681893
(compound-genus)</c:v>
                </c:pt>
                <c:pt idx="1">
                  <c:v>RE40667 
(compound-species)
(5273995 Reissue)</c:v>
                </c:pt>
                <c:pt idx="2">
                  <c:v>5686104
(composition)</c:v>
                </c:pt>
                <c:pt idx="3">
                  <c:v>6126971
(composition)</c:v>
                </c:pt>
                <c:pt idx="4">
                  <c:v>5969156
(crystalline)</c:v>
                </c:pt>
                <c:pt idx="5">
                  <c:v>Dosing</c:v>
                </c:pt>
                <c:pt idx="6">
                  <c:v>Indication (CVD)</c:v>
                </c:pt>
                <c:pt idx="7">
                  <c:v>Indication (HFH)</c:v>
                </c:pt>
                <c:pt idx="8">
                  <c:v>Misc. - Combination</c:v>
                </c:pt>
                <c:pt idx="9">
                  <c:v>Indication (MI)</c:v>
                </c:pt>
                <c:pt idx="10">
                  <c:v>Indication CHD</c:v>
                </c:pt>
                <c:pt idx="11">
                  <c:v>Package Insert for 
HEFH Children</c:v>
                </c:pt>
              </c:strCache>
            </c:strRef>
          </c:cat>
          <c:val>
            <c:numRef>
              <c:f>'Bar Graph (# years)'!$F$3:$F$14</c:f>
              <c:numCache>
                <c:formatCode>0.00</c:formatCode>
                <c:ptCount val="12"/>
                <c:pt idx="0">
                  <c:v>9.4483230663928808</c:v>
                </c:pt>
                <c:pt idx="1">
                  <c:v>14.028747433264886</c:v>
                </c:pt>
                <c:pt idx="2">
                  <c:v>16.999315537303218</c:v>
                </c:pt>
                <c:pt idx="3">
                  <c:v>12.295687885010267</c:v>
                </c:pt>
                <c:pt idx="4">
                  <c:v>16.720054757015742</c:v>
                </c:pt>
              </c:numCache>
            </c:numRef>
          </c:val>
          <c:extLst>
            <c:ext xmlns:c16="http://schemas.microsoft.com/office/drawing/2014/chart" uri="{C3380CC4-5D6E-409C-BE32-E72D297353CC}">
              <c16:uniqueId val="{0000000D-F61F-429C-B648-83080D56F475}"/>
            </c:ext>
          </c:extLst>
        </c:ser>
        <c:ser>
          <c:idx val="5"/>
          <c:order val="5"/>
          <c:tx>
            <c:strRef>
              <c:f>'Bar Graph (# years)'!$G$1</c:f>
              <c:strCache>
                <c:ptCount val="1"/>
                <c:pt idx="0">
                  <c:v>Patent Term Adjustment</c:v>
                </c:pt>
              </c:strCache>
            </c:strRef>
          </c:tx>
          <c:spPr>
            <a:solidFill>
              <a:srgbClr val="00B0F0"/>
            </a:solidFill>
            <a:ln w="19050">
              <a:noFill/>
            </a:ln>
            <a:effectLst/>
            <a:scene3d>
              <a:camera prst="orthographicFront"/>
              <a:lightRig rig="threePt" dir="t"/>
            </a:scene3d>
            <a:sp3d>
              <a:bevelT/>
            </a:sp3d>
          </c:spPr>
          <c:invertIfNegative val="0"/>
          <c:cat>
            <c:strRef>
              <c:f>'Bar Graph (# years)'!$A$3:$A$14</c:f>
              <c:strCache>
                <c:ptCount val="12"/>
                <c:pt idx="0">
                  <c:v>4681893
(compound-genus)</c:v>
                </c:pt>
                <c:pt idx="1">
                  <c:v>RE40667 
(compound-species)
(5273995 Reissue)</c:v>
                </c:pt>
                <c:pt idx="2">
                  <c:v>5686104
(composition)</c:v>
                </c:pt>
                <c:pt idx="3">
                  <c:v>6126971
(composition)</c:v>
                </c:pt>
                <c:pt idx="4">
                  <c:v>5969156
(crystalline)</c:v>
                </c:pt>
                <c:pt idx="5">
                  <c:v>Dosing</c:v>
                </c:pt>
                <c:pt idx="6">
                  <c:v>Indication (CVD)</c:v>
                </c:pt>
                <c:pt idx="7">
                  <c:v>Indication (HFH)</c:v>
                </c:pt>
                <c:pt idx="8">
                  <c:v>Misc. - Combination</c:v>
                </c:pt>
                <c:pt idx="9">
                  <c:v>Indication (MI)</c:v>
                </c:pt>
                <c:pt idx="10">
                  <c:v>Indication CHD</c:v>
                </c:pt>
                <c:pt idx="11">
                  <c:v>Package Insert for 
HEFH Children</c:v>
                </c:pt>
              </c:strCache>
            </c:strRef>
          </c:cat>
          <c:val>
            <c:numRef>
              <c:f>'Bar Graph (# years)'!$G$3:$G$14</c:f>
              <c:numCache>
                <c:formatCode>0.000</c:formatCode>
                <c:ptCount val="12"/>
                <c:pt idx="0">
                  <c:v>0</c:v>
                </c:pt>
                <c:pt idx="1">
                  <c:v>0</c:v>
                </c:pt>
                <c:pt idx="2">
                  <c:v>0</c:v>
                </c:pt>
                <c:pt idx="3">
                  <c:v>0</c:v>
                </c:pt>
                <c:pt idx="4">
                  <c:v>0</c:v>
                </c:pt>
              </c:numCache>
            </c:numRef>
          </c:val>
          <c:extLst>
            <c:ext xmlns:c16="http://schemas.microsoft.com/office/drawing/2014/chart" uri="{C3380CC4-5D6E-409C-BE32-E72D297353CC}">
              <c16:uniqueId val="{00000005-FB73-4317-9AFD-8E2C0E0639A0}"/>
            </c:ext>
          </c:extLst>
        </c:ser>
        <c:ser>
          <c:idx val="6"/>
          <c:order val="6"/>
          <c:tx>
            <c:strRef>
              <c:f>'Bar Graph (# years)'!$H$1</c:f>
              <c:strCache>
                <c:ptCount val="1"/>
                <c:pt idx="0">
                  <c:v>Patent Term Extension</c:v>
                </c:pt>
              </c:strCache>
            </c:strRef>
          </c:tx>
          <c:spPr>
            <a:solidFill>
              <a:srgbClr val="CC99FF"/>
            </a:solidFill>
            <a:ln w="19050">
              <a:noFill/>
            </a:ln>
            <a:effectLst/>
            <a:scene3d>
              <a:camera prst="orthographicFront"/>
              <a:lightRig rig="threePt" dir="t"/>
            </a:scene3d>
            <a:sp3d>
              <a:bevelT/>
            </a:sp3d>
          </c:spPr>
          <c:invertIfNegative val="0"/>
          <c:dLbls>
            <c:dLbl>
              <c:idx val="0"/>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1290-4BE6-A462-7DE3EF6F4F0C}"/>
                </c:ext>
              </c:extLst>
            </c:dLbl>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n-lt"/>
                    <a:ea typeface="+mn-ea"/>
                    <a:cs typeface="+mn-cs"/>
                  </a:defRPr>
                </a:pPr>
                <a:endParaRPr lang="en-US"/>
              </a:p>
            </c:txPr>
            <c:dLblPos val="ct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years)'!$A$3:$A$14</c:f>
              <c:strCache>
                <c:ptCount val="12"/>
                <c:pt idx="0">
                  <c:v>4681893
(compound-genus)</c:v>
                </c:pt>
                <c:pt idx="1">
                  <c:v>RE40667 
(compound-species)
(5273995 Reissue)</c:v>
                </c:pt>
                <c:pt idx="2">
                  <c:v>5686104
(composition)</c:v>
                </c:pt>
                <c:pt idx="3">
                  <c:v>6126971
(composition)</c:v>
                </c:pt>
                <c:pt idx="4">
                  <c:v>5969156
(crystalline)</c:v>
                </c:pt>
                <c:pt idx="5">
                  <c:v>Dosing</c:v>
                </c:pt>
                <c:pt idx="6">
                  <c:v>Indication (CVD)</c:v>
                </c:pt>
                <c:pt idx="7">
                  <c:v>Indication (HFH)</c:v>
                </c:pt>
                <c:pt idx="8">
                  <c:v>Misc. - Combination</c:v>
                </c:pt>
                <c:pt idx="9">
                  <c:v>Indication (MI)</c:v>
                </c:pt>
                <c:pt idx="10">
                  <c:v>Indication CHD</c:v>
                </c:pt>
                <c:pt idx="11">
                  <c:v>Package Insert for 
HEFH Children</c:v>
                </c:pt>
              </c:strCache>
            </c:strRef>
          </c:cat>
          <c:val>
            <c:numRef>
              <c:f>'Bar Graph (# years)'!$H$3:$H$14</c:f>
              <c:numCache>
                <c:formatCode>0.00</c:formatCode>
                <c:ptCount val="12"/>
                <c:pt idx="0">
                  <c:v>3.3210130047912387</c:v>
                </c:pt>
                <c:pt idx="1">
                  <c:v>0</c:v>
                </c:pt>
                <c:pt idx="2">
                  <c:v>0</c:v>
                </c:pt>
                <c:pt idx="3">
                  <c:v>0</c:v>
                </c:pt>
                <c:pt idx="4">
                  <c:v>0</c:v>
                </c:pt>
              </c:numCache>
            </c:numRef>
          </c:val>
          <c:extLst>
            <c:ext xmlns:c16="http://schemas.microsoft.com/office/drawing/2014/chart" uri="{C3380CC4-5D6E-409C-BE32-E72D297353CC}">
              <c16:uniqueId val="{00000006-FB73-4317-9AFD-8E2C0E0639A0}"/>
            </c:ext>
          </c:extLst>
        </c:ser>
        <c:ser>
          <c:idx val="7"/>
          <c:order val="7"/>
          <c:tx>
            <c:strRef>
              <c:f>'Bar Graph (# years)'!$I$1</c:f>
              <c:strCache>
                <c:ptCount val="1"/>
                <c:pt idx="0">
                  <c:v>FDCA Pediatric Exclusivity (PED)</c:v>
                </c:pt>
              </c:strCache>
            </c:strRef>
          </c:tx>
          <c:spPr>
            <a:pattFill prst="lgCheck">
              <a:fgClr>
                <a:schemeClr val="accent4">
                  <a:lumMod val="75000"/>
                </a:schemeClr>
              </a:fgClr>
              <a:bgClr>
                <a:schemeClr val="bg1"/>
              </a:bgClr>
            </a:pattFill>
            <a:ln w="19050">
              <a:noFill/>
            </a:ln>
            <a:effectLst/>
            <a:scene3d>
              <a:camera prst="orthographicFront"/>
              <a:lightRig rig="threePt" dir="t"/>
            </a:scene3d>
            <a:sp3d>
              <a:bevelT/>
            </a:sp3d>
          </c:spPr>
          <c:invertIfNegative val="0"/>
          <c:dLbls>
            <c:dLbl>
              <c:idx val="0"/>
              <c:layout>
                <c:manualLayout>
                  <c:x val="-4.0121935917150273E-4"/>
                  <c:y val="-3.3973415000766463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7809-4274-87AA-29969C7DA82F}"/>
                </c:ext>
              </c:extLst>
            </c:dLbl>
            <c:dLbl>
              <c:idx val="1"/>
              <c:layout>
                <c:manualLayout>
                  <c:x val="7.7229409721159476E-4"/>
                  <c:y val="-3.1544474364917412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1290-4BE6-A462-7DE3EF6F4F0C}"/>
                </c:ext>
              </c:extLst>
            </c:dLbl>
            <c:dLbl>
              <c:idx val="2"/>
              <c:layout>
                <c:manualLayout>
                  <c:x val="-1.5450505352380911E-3"/>
                  <c:y val="-3.2727097661776901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1290-4BE6-A462-7DE3EF6F4F0C}"/>
                </c:ext>
              </c:extLst>
            </c:dLbl>
            <c:dLbl>
              <c:idx val="3"/>
              <c:layout>
                <c:manualLayout>
                  <c:x val="1.5470294336952829E-3"/>
                  <c:y val="-3.1877280710535284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1290-4BE6-A462-7DE3EF6F4F0C}"/>
                </c:ext>
              </c:extLst>
            </c:dLbl>
            <c:dLbl>
              <c:idx val="4"/>
              <c:layout>
                <c:manualLayout>
                  <c:x val="1.6393832871777374E-3"/>
                  <c:y val="-2.9179103458944936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1290-4BE6-A462-7DE3EF6F4F0C}"/>
                </c:ext>
              </c:extLst>
            </c:dLbl>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years)'!$A$3:$A$14</c:f>
              <c:strCache>
                <c:ptCount val="12"/>
                <c:pt idx="0">
                  <c:v>4681893
(compound-genus)</c:v>
                </c:pt>
                <c:pt idx="1">
                  <c:v>RE40667 
(compound-species)
(5273995 Reissue)</c:v>
                </c:pt>
                <c:pt idx="2">
                  <c:v>5686104
(composition)</c:v>
                </c:pt>
                <c:pt idx="3">
                  <c:v>6126971
(composition)</c:v>
                </c:pt>
                <c:pt idx="4">
                  <c:v>5969156
(crystalline)</c:v>
                </c:pt>
                <c:pt idx="5">
                  <c:v>Dosing</c:v>
                </c:pt>
                <c:pt idx="6">
                  <c:v>Indication (CVD)</c:v>
                </c:pt>
                <c:pt idx="7">
                  <c:v>Indication (HFH)</c:v>
                </c:pt>
                <c:pt idx="8">
                  <c:v>Misc. - Combination</c:v>
                </c:pt>
                <c:pt idx="9">
                  <c:v>Indication (MI)</c:v>
                </c:pt>
                <c:pt idx="10">
                  <c:v>Indication CHD</c:v>
                </c:pt>
                <c:pt idx="11">
                  <c:v>Package Insert for 
HEFH Children</c:v>
                </c:pt>
              </c:strCache>
            </c:strRef>
          </c:cat>
          <c:val>
            <c:numRef>
              <c:f>'Bar Graph (# years)'!$I$3:$I$14</c:f>
              <c:numCache>
                <c:formatCode>0.0</c:formatCode>
                <c:ptCount val="12"/>
                <c:pt idx="0">
                  <c:v>0.49555099247091033</c:v>
                </c:pt>
                <c:pt idx="1">
                  <c:v>0.49828884325804246</c:v>
                </c:pt>
                <c:pt idx="2">
                  <c:v>0.49555099247091033</c:v>
                </c:pt>
                <c:pt idx="3">
                  <c:v>0.49555099247091033</c:v>
                </c:pt>
                <c:pt idx="4">
                  <c:v>0.50376454483230659</c:v>
                </c:pt>
              </c:numCache>
            </c:numRef>
          </c:val>
          <c:extLst>
            <c:ext xmlns:c16="http://schemas.microsoft.com/office/drawing/2014/chart" uri="{C3380CC4-5D6E-409C-BE32-E72D297353CC}">
              <c16:uniqueId val="{00000007-FB73-4317-9AFD-8E2C0E0639A0}"/>
            </c:ext>
          </c:extLst>
        </c:ser>
        <c:ser>
          <c:idx val="8"/>
          <c:order val="8"/>
          <c:tx>
            <c:strRef>
              <c:f>'Bar Graph (# years)'!$J$1</c:f>
              <c:strCache>
                <c:ptCount val="1"/>
                <c:pt idx="0">
                  <c:v>FDCA Exclusivity</c:v>
                </c:pt>
              </c:strCache>
            </c:strRef>
          </c:tx>
          <c:spPr>
            <a:pattFill prst="lgCheck">
              <a:fgClr>
                <a:srgbClr val="002060"/>
              </a:fgClr>
              <a:bgClr>
                <a:schemeClr val="bg1"/>
              </a:bgClr>
            </a:pattFill>
            <a:ln>
              <a:noFill/>
            </a:ln>
            <a:effectLst/>
            <a:scene3d>
              <a:camera prst="orthographicFront"/>
              <a:lightRig rig="threePt" dir="t"/>
            </a:scene3d>
            <a:sp3d>
              <a:bevelT/>
            </a:sp3d>
          </c:spPr>
          <c:invertIfNegative val="0"/>
          <c:dLbls>
            <c:dLbl>
              <c:idx val="5"/>
              <c:layout>
                <c:manualLayout>
                  <c:x val="1.9504888124620365E-3"/>
                  <c:y val="-2.889279181719735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2-3D73-4E92-81CB-8E16EED29E27}"/>
                </c:ext>
              </c:extLst>
            </c:dLbl>
            <c:dLbl>
              <c:idx val="6"/>
              <c:layout>
                <c:manualLayout>
                  <c:x val="4.5511405624114182E-3"/>
                  <c:y val="-2.8892791817197408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3-3D73-4E92-81CB-8E16EED29E27}"/>
                </c:ext>
              </c:extLst>
            </c:dLbl>
            <c:dLbl>
              <c:idx val="7"/>
              <c:layout>
                <c:manualLayout>
                  <c:x val="6.5016293748734548E-4"/>
                  <c:y val="-2.889279181719735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3D73-4E92-81CB-8E16EED29E27}"/>
                </c:ext>
              </c:extLst>
            </c:dLbl>
            <c:dLbl>
              <c:idx val="8"/>
              <c:layout>
                <c:manualLayout>
                  <c:x val="6.5016293748734548E-4"/>
                  <c:y val="-2.889279181719738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3D73-4E92-81CB-8E16EED29E27}"/>
                </c:ext>
              </c:extLst>
            </c:dLbl>
            <c:dLbl>
              <c:idx val="9"/>
              <c:layout>
                <c:manualLayout>
                  <c:x val="0"/>
                  <c:y val="-3.17820709989170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02E9-4CC5-A5B3-293FAD20F41A}"/>
                </c:ext>
              </c:extLst>
            </c:dLbl>
            <c:dLbl>
              <c:idx val="10"/>
              <c:layout>
                <c:manualLayout>
                  <c:x val="1.300325874974691E-3"/>
                  <c:y val="-3.17820709989170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3D73-4E92-81CB-8E16EED29E27}"/>
                </c:ext>
              </c:extLst>
            </c:dLbl>
            <c:dLbl>
              <c:idx val="11"/>
              <c:layout>
                <c:manualLayout>
                  <c:x val="0"/>
                  <c:y val="-2.889279181719735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3D73-4E92-81CB-8E16EED29E27}"/>
                </c:ext>
              </c:extLst>
            </c:dLbl>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years)'!$A$3:$A$14</c:f>
              <c:strCache>
                <c:ptCount val="12"/>
                <c:pt idx="0">
                  <c:v>4681893
(compound-genus)</c:v>
                </c:pt>
                <c:pt idx="1">
                  <c:v>RE40667 
(compound-species)
(5273995 Reissue)</c:v>
                </c:pt>
                <c:pt idx="2">
                  <c:v>5686104
(composition)</c:v>
                </c:pt>
                <c:pt idx="3">
                  <c:v>6126971
(composition)</c:v>
                </c:pt>
                <c:pt idx="4">
                  <c:v>5969156
(crystalline)</c:v>
                </c:pt>
                <c:pt idx="5">
                  <c:v>Dosing</c:v>
                </c:pt>
                <c:pt idx="6">
                  <c:v>Indication (CVD)</c:v>
                </c:pt>
                <c:pt idx="7">
                  <c:v>Indication (HFH)</c:v>
                </c:pt>
                <c:pt idx="8">
                  <c:v>Misc. - Combination</c:v>
                </c:pt>
                <c:pt idx="9">
                  <c:v>Indication (MI)</c:v>
                </c:pt>
                <c:pt idx="10">
                  <c:v>Indication CHD</c:v>
                </c:pt>
                <c:pt idx="11">
                  <c:v>Package Insert for 
HEFH Children</c:v>
                </c:pt>
              </c:strCache>
            </c:strRef>
          </c:cat>
          <c:val>
            <c:numRef>
              <c:f>'Bar Graph (# years)'!$J$3:$J$14</c:f>
              <c:numCache>
                <c:formatCode>0.000</c:formatCode>
                <c:ptCount val="12"/>
                <c:pt idx="5" formatCode="0.0">
                  <c:v>3.0006844626967832</c:v>
                </c:pt>
                <c:pt idx="6" formatCode="0.0">
                  <c:v>2.9979466119096507</c:v>
                </c:pt>
                <c:pt idx="7" formatCode="0.0">
                  <c:v>3.0006844626967832</c:v>
                </c:pt>
                <c:pt idx="8" formatCode="0.0">
                  <c:v>2.9979466119096507</c:v>
                </c:pt>
                <c:pt idx="9" formatCode="0.0">
                  <c:v>3.0006844626967832</c:v>
                </c:pt>
                <c:pt idx="10" formatCode="0.0">
                  <c:v>3.0006844626967832</c:v>
                </c:pt>
                <c:pt idx="11" formatCode="0.0">
                  <c:v>3.0006844626967832</c:v>
                </c:pt>
              </c:numCache>
            </c:numRef>
          </c:val>
          <c:extLst>
            <c:ext xmlns:c16="http://schemas.microsoft.com/office/drawing/2014/chart" uri="{C3380CC4-5D6E-409C-BE32-E72D297353CC}">
              <c16:uniqueId val="{00000008-FB73-4317-9AFD-8E2C0E0639A0}"/>
            </c:ext>
          </c:extLst>
        </c:ser>
        <c:ser>
          <c:idx val="10"/>
          <c:order val="9"/>
          <c:tx>
            <c:strRef>
              <c:f>'Bar Graph (# years)'!$K$1</c:f>
              <c:strCache>
                <c:ptCount val="1"/>
                <c:pt idx="0">
                  <c:v>FDCA Pediatric Exclusivity (PED)</c:v>
                </c:pt>
              </c:strCache>
            </c:strRef>
          </c:tx>
          <c:spPr>
            <a:pattFill prst="lgCheck">
              <a:fgClr>
                <a:schemeClr val="accent4">
                  <a:lumMod val="75000"/>
                </a:schemeClr>
              </a:fgClr>
              <a:bgClr>
                <a:schemeClr val="bg1"/>
              </a:bgClr>
            </a:pattFill>
            <a:ln>
              <a:noFill/>
            </a:ln>
            <a:effectLst/>
            <a:scene3d>
              <a:camera prst="orthographicFront"/>
              <a:lightRig rig="threePt" dir="t"/>
            </a:scene3d>
            <a:sp3d>
              <a:bevelT/>
            </a:sp3d>
          </c:spPr>
          <c:invertIfNegative val="0"/>
          <c:dLbls>
            <c:dLbl>
              <c:idx val="5"/>
              <c:layout>
                <c:manualLayout>
                  <c:x val="0"/>
                  <c:y val="-2.838295912462782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3D73-4E92-81CB-8E16EED29E27}"/>
                </c:ext>
              </c:extLst>
            </c:dLbl>
            <c:dLbl>
              <c:idx val="6"/>
              <c:layout>
                <c:manualLayout>
                  <c:x val="-8.6117687616791083E-17"/>
                  <c:y val="-3.311345231206584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3D73-4E92-81CB-8E16EED29E27}"/>
                </c:ext>
              </c:extLst>
            </c:dLbl>
            <c:dLbl>
              <c:idx val="7"/>
              <c:layout>
                <c:manualLayout>
                  <c:x val="0"/>
                  <c:y val="-2.838295912462786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3D73-4E92-81CB-8E16EED29E27}"/>
                </c:ext>
              </c:extLst>
            </c:dLbl>
            <c:dLbl>
              <c:idx val="8"/>
              <c:layout>
                <c:manualLayout>
                  <c:x val="-8.6117687616791083E-17"/>
                  <c:y val="-2.838295912462786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3D73-4E92-81CB-8E16EED29E27}"/>
                </c:ext>
              </c:extLst>
            </c:dLbl>
            <c:dLbl>
              <c:idx val="9"/>
              <c:layout>
                <c:manualLayout>
                  <c:x val="1.1743456698500925E-3"/>
                  <c:y val="-2.9565582421487338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02E9-4CC5-A5B3-293FAD20F41A}"/>
                </c:ext>
              </c:extLst>
            </c:dLbl>
            <c:dLbl>
              <c:idx val="10"/>
              <c:layout>
                <c:manualLayout>
                  <c:x val="-5.8717283492508931E-4"/>
                  <c:y val="-3.193082901520630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3D73-4E92-81CB-8E16EED29E27}"/>
                </c:ext>
              </c:extLst>
            </c:dLbl>
            <c:dLbl>
              <c:idx val="11"/>
              <c:layout>
                <c:manualLayout>
                  <c:x val="-5.871728349251755E-4"/>
                  <c:y val="-3.07482057183468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3D73-4E92-81CB-8E16EED29E27}"/>
                </c:ext>
              </c:extLst>
            </c:dLbl>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'Bar Graph (# years)'!$K$3:$K$14</c:f>
              <c:numCache>
                <c:formatCode>0.000</c:formatCode>
                <c:ptCount val="12"/>
                <c:pt idx="7" formatCode="0.0">
                  <c:v>0.49828884325804246</c:v>
                </c:pt>
              </c:numCache>
            </c:numRef>
          </c:val>
          <c:extLst>
            <c:ext xmlns:c16="http://schemas.microsoft.com/office/drawing/2014/chart" uri="{C3380CC4-5D6E-409C-BE32-E72D297353CC}">
              <c16:uniqueId val="{00000001-3D73-4E92-81CB-8E16EED29E27}"/>
            </c:ext>
          </c:extLst>
        </c:ser>
        <c:ser>
          <c:idx val="9"/>
          <c:order val="10"/>
          <c:tx>
            <c:strRef>
              <c:f>'Bar Graph (# years)'!$L$1</c:f>
              <c:strCache>
                <c:ptCount val="1"/>
                <c:pt idx="0">
                  <c:v>Terminal Disclaimer</c:v>
                </c:pt>
              </c:strCache>
            </c:strRef>
          </c:tx>
          <c:spPr>
            <a:pattFill prst="pct70">
              <a:fgClr>
                <a:schemeClr val="accent2"/>
              </a:fgClr>
              <a:bgClr>
                <a:schemeClr val="bg1"/>
              </a:bgClr>
            </a:pattFill>
            <a:ln>
              <a:noFill/>
            </a:ln>
            <a:effectLst/>
            <a:scene3d>
              <a:camera prst="orthographicFront"/>
              <a:lightRig rig="threePt" dir="t"/>
            </a:scene3d>
            <a:sp3d>
              <a:bevelT/>
            </a:sp3d>
          </c:spPr>
          <c:invertIfNegative val="0"/>
          <c:cat>
            <c:strRef>
              <c:f>'Bar Graph (# years)'!$A$3:$A$14</c:f>
              <c:strCache>
                <c:ptCount val="12"/>
                <c:pt idx="0">
                  <c:v>4681893
(compound-genus)</c:v>
                </c:pt>
                <c:pt idx="1">
                  <c:v>RE40667 
(compound-species)
(5273995 Reissue)</c:v>
                </c:pt>
                <c:pt idx="2">
                  <c:v>5686104
(composition)</c:v>
                </c:pt>
                <c:pt idx="3">
                  <c:v>6126971
(composition)</c:v>
                </c:pt>
                <c:pt idx="4">
                  <c:v>5969156
(crystalline)</c:v>
                </c:pt>
                <c:pt idx="5">
                  <c:v>Dosing</c:v>
                </c:pt>
                <c:pt idx="6">
                  <c:v>Indication (CVD)</c:v>
                </c:pt>
                <c:pt idx="7">
                  <c:v>Indication (HFH)</c:v>
                </c:pt>
                <c:pt idx="8">
                  <c:v>Misc. - Combination</c:v>
                </c:pt>
                <c:pt idx="9">
                  <c:v>Indication (MI)</c:v>
                </c:pt>
                <c:pt idx="10">
                  <c:v>Indication CHD</c:v>
                </c:pt>
                <c:pt idx="11">
                  <c:v>Package Insert for 
HEFH Children</c:v>
                </c:pt>
              </c:strCache>
            </c:strRef>
          </c:cat>
          <c:val>
            <c:numRef>
              <c:f>'Bar Graph (# years)'!$L$3:$L$14</c:f>
              <c:numCache>
                <c:formatCode>0</c:formatCode>
                <c:ptCount val="12"/>
                <c:pt idx="0">
                  <c:v>0</c:v>
                </c:pt>
                <c:pt idx="1">
                  <c:v>0</c:v>
                </c:pt>
                <c:pt idx="2">
                  <c:v>0</c:v>
                </c:pt>
                <c:pt idx="3">
                  <c:v>0</c:v>
                </c:pt>
                <c:pt idx="4">
                  <c:v>0</c:v>
                </c:pt>
              </c:numCache>
            </c:numRef>
          </c:val>
          <c:extLst>
            <c:ext xmlns:c16="http://schemas.microsoft.com/office/drawing/2014/chart" uri="{C3380CC4-5D6E-409C-BE32-E72D297353CC}">
              <c16:uniqueId val="{00000009-FB73-4317-9AFD-8E2C0E0639A0}"/>
            </c:ext>
          </c:extLst>
        </c:ser>
        <c:dLbls>
          <c:showLegendKey val="0"/>
          <c:showVal val="0"/>
          <c:showCatName val="0"/>
          <c:showSerName val="0"/>
          <c:showPercent val="0"/>
          <c:showBubbleSize val="0"/>
        </c:dLbls>
        <c:gapWidth val="60"/>
        <c:overlap val="100"/>
        <c:axId val="977983256"/>
        <c:axId val="977978664"/>
      </c:barChart>
      <c:catAx>
        <c:axId val="977983256"/>
        <c:scaling>
          <c:orientation val="minMax"/>
        </c:scaling>
        <c:delete val="0"/>
        <c:axPos val="l"/>
        <c:title>
          <c:tx>
            <c:rich>
              <a:bodyPr rot="5400000" spcFirstLastPara="1" vertOverflow="ellipsis" wrap="square" anchor="ctr" anchorCtr="1"/>
              <a:lstStyle/>
              <a:p>
                <a:pPr>
                  <a:defRPr sz="1600" b="1" i="0" u="none" strike="noStrike" kern="1200" baseline="0">
                    <a:solidFill>
                      <a:sysClr val="windowText" lastClr="000000"/>
                    </a:solidFill>
                    <a:latin typeface="+mn-lt"/>
                    <a:ea typeface="+mn-ea"/>
                    <a:cs typeface="+mn-cs"/>
                  </a:defRPr>
                </a:pPr>
                <a:r>
                  <a:rPr lang="en-US" sz="1600" b="1">
                    <a:solidFill>
                      <a:sysClr val="windowText" lastClr="000000"/>
                    </a:solidFill>
                  </a:rPr>
                  <a:t>Patents</a:t>
                </a:r>
                <a:r>
                  <a:rPr lang="en-US" sz="1600" b="1" baseline="0">
                    <a:solidFill>
                      <a:sysClr val="windowText" lastClr="000000"/>
                    </a:solidFill>
                  </a:rPr>
                  <a:t> or Exclusivities</a:t>
                </a:r>
                <a:endParaRPr lang="en-US" sz="1600" b="1">
                  <a:solidFill>
                    <a:sysClr val="windowText" lastClr="000000"/>
                  </a:solidFill>
                </a:endParaRPr>
              </a:p>
            </c:rich>
          </c:tx>
          <c:layout>
            <c:manualLayout>
              <c:xMode val="edge"/>
              <c:yMode val="edge"/>
              <c:x val="7.7146184017100822E-3"/>
              <c:y val="0.39253644586810321"/>
            </c:manualLayout>
          </c:layout>
          <c:overlay val="0"/>
          <c:spPr>
            <a:noFill/>
            <a:ln>
              <a:noFill/>
            </a:ln>
            <a:effectLst/>
          </c:spPr>
          <c:txPr>
            <a:bodyPr rot="5400000" spcFirstLastPara="1" vertOverflow="ellipsis" wrap="square" anchor="ctr" anchorCtr="1"/>
            <a:lstStyle/>
            <a:p>
              <a:pPr>
                <a:defRPr sz="1600" b="1" i="0" u="none" strike="noStrike" kern="1200" baseline="0">
                  <a:solidFill>
                    <a:sysClr val="windowText" lastClr="000000"/>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1350" b="1" i="0" u="none" strike="noStrike" kern="1200" baseline="0">
                <a:solidFill>
                  <a:sysClr val="windowText" lastClr="000000"/>
                </a:solidFill>
                <a:latin typeface="+mn-lt"/>
                <a:ea typeface="+mn-ea"/>
                <a:cs typeface="+mn-cs"/>
              </a:defRPr>
            </a:pPr>
            <a:endParaRPr lang="en-US"/>
          </a:p>
        </c:txPr>
        <c:crossAx val="977978664"/>
        <c:crosses val="autoZero"/>
        <c:auto val="1"/>
        <c:lblAlgn val="ctr"/>
        <c:lblOffset val="100"/>
        <c:noMultiLvlLbl val="0"/>
      </c:catAx>
      <c:valAx>
        <c:axId val="977978664"/>
        <c:scaling>
          <c:orientation val="minMax"/>
          <c:max val="35"/>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600" b="1" i="0" u="none" strike="noStrike" kern="1200" baseline="0">
                    <a:solidFill>
                      <a:sysClr val="windowText" lastClr="000000"/>
                    </a:solidFill>
                    <a:latin typeface="+mn-lt"/>
                    <a:ea typeface="+mn-ea"/>
                    <a:cs typeface="+mn-cs"/>
                  </a:defRPr>
                </a:pPr>
                <a:r>
                  <a:rPr lang="en-US" sz="1600" b="1">
                    <a:solidFill>
                      <a:sysClr val="windowText" lastClr="000000"/>
                    </a:solidFill>
                  </a:rPr>
                  <a:t>Years</a:t>
                </a:r>
              </a:p>
            </c:rich>
          </c:tx>
          <c:layout>
            <c:manualLayout>
              <c:xMode val="edge"/>
              <c:yMode val="edge"/>
              <c:x val="3.9947137145728388E-2"/>
              <c:y val="0.8757945517749729"/>
            </c:manualLayout>
          </c:layout>
          <c:overlay val="0"/>
          <c:spPr>
            <a:noFill/>
            <a:ln>
              <a:noFill/>
            </a:ln>
            <a:effectLst/>
          </c:spPr>
          <c:txPr>
            <a:bodyPr rot="0" spcFirstLastPara="1" vertOverflow="ellipsis" vert="horz" wrap="square" anchor="ctr" anchorCtr="1"/>
            <a:lstStyle/>
            <a:p>
              <a:pPr>
                <a:defRPr sz="1600" b="1" i="0" u="none" strike="noStrike" kern="1200" baseline="0">
                  <a:solidFill>
                    <a:sysClr val="windowText" lastClr="000000"/>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600" b="1" i="0" u="none" strike="noStrike" kern="1200" baseline="0">
                <a:solidFill>
                  <a:sysClr val="windowText" lastClr="000000"/>
                </a:solidFill>
                <a:latin typeface="+mn-lt"/>
                <a:ea typeface="+mn-ea"/>
                <a:cs typeface="+mn-cs"/>
              </a:defRPr>
            </a:pPr>
            <a:endParaRPr lang="en-US"/>
          </a:p>
        </c:txPr>
        <c:crossAx val="977983256"/>
        <c:crosses val="autoZero"/>
        <c:crossBetween val="between"/>
      </c:valAx>
      <c:spPr>
        <a:noFill/>
        <a:ln>
          <a:noFill/>
        </a:ln>
        <a:effectLst/>
      </c:spPr>
    </c:plotArea>
    <c:legend>
      <c:legendPos val="b"/>
      <c:legendEntry>
        <c:idx val="0"/>
        <c:delete val="1"/>
      </c:legendEntry>
      <c:legendEntry>
        <c:idx val="7"/>
        <c:delete val="1"/>
      </c:legendEntry>
      <c:layout>
        <c:manualLayout>
          <c:xMode val="edge"/>
          <c:yMode val="edge"/>
          <c:x val="9.1773928619788558E-2"/>
          <c:y val="0.92998738809075432"/>
          <c:w val="0.90432519614315154"/>
          <c:h val="5.6707905608009847E-2"/>
        </c:manualLayout>
      </c:layout>
      <c:overlay val="0"/>
      <c:spPr>
        <a:noFill/>
        <a:ln>
          <a:noFill/>
        </a:ln>
        <a:effectLst/>
      </c:spPr>
      <c:txPr>
        <a:bodyPr rot="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19050" cap="flat" cmpd="sng" algn="ctr">
      <a:solidFill>
        <a:schemeClr val="tx1"/>
      </a:solidFill>
      <a:round/>
    </a:ln>
    <a:effectLst/>
  </c:spPr>
  <c:txPr>
    <a:bodyPr/>
    <a:lstStyle/>
    <a:p>
      <a:pPr>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214935</xdr:colOff>
      <xdr:row>18</xdr:row>
      <xdr:rowOff>73480</xdr:rowOff>
    </xdr:from>
    <xdr:to>
      <xdr:col>11</xdr:col>
      <xdr:colOff>1168400</xdr:colOff>
      <xdr:row>67</xdr:row>
      <xdr:rowOff>63500</xdr:rowOff>
    </xdr:to>
    <xdr:graphicFrame macro="">
      <xdr:nvGraphicFramePr>
        <xdr:cNvPr id="2" name="Chart 1" descr="LIPITOR was approved on December 17, 1996. The first atorvastatin generic (ANDA 76477) (for the 10 mg, 20 mg, and 40 mg products) was launched on November 30, 2011. The first generic was launched after the patent owner and the first-challenger generic entered into a settlement agreement of a Hatch-Waxman litigation. Thus, the NDA applicant enjoyed less than 15 years of market exclusivity (the period from the date of FDA approval until the generic launched).&#10;USPTO identified five patents listed in the Orange Book during the 2005 to 2018 time period for the 10 mg, 20 mg, and 40 mg products.  The exclusivities include three-year NCI exclusivities: new indications of use; labelling additions for prevention of heart disease (M-36); and dosing for patients requiring a large reduction in LDL-C (D-77) and children with heterozygous familial hypercholesterolemia (“HEFH”) (M-204). &#10;Three of the listed patents cover various aspects of the drug compound. The first expiring compound patent covers the broad family of compounds, including atorvastatin; the second expiring compound patent covers the specific drug compound of atorvastatin in a salt form; and the last expiring compound patent covers specific crystalline forms of atorvastatin. The remaining two listed patents cover formulations including ingredients for stabilizing atorvastatin. All of the patents include pediatric exclusivities. &#10;The first atorvastatin generic (ANDA 76477) was launched on November 30, 2011, after expiration of the atorvastatin salt patent (June 28, 2011), but prior to expiration of the formulation patents (i.e., May 11, 2015, including pediatric exclusivity) and the crystalline atorvastatin patent (July 8, 2016, including pediatric exclusivity).&#10;" title="LIPITOR (atorvastatin; NDA 20702)">
          <a:extLst>
            <a:ext uri="{FF2B5EF4-FFF2-40B4-BE49-F238E27FC236}">
              <a16:creationId xmlns:a16="http://schemas.microsoft.com/office/drawing/2014/main" id="{212102B6-F8CF-4B65-996A-E5BE4FC6BC7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532214</xdr:colOff>
      <xdr:row>20</xdr:row>
      <xdr:rowOff>99002</xdr:rowOff>
    </xdr:from>
    <xdr:to>
      <xdr:col>5</xdr:col>
      <xdr:colOff>808182</xdr:colOff>
      <xdr:row>23</xdr:row>
      <xdr:rowOff>143164</xdr:rowOff>
    </xdr:to>
    <xdr:sp macro="" textlink="">
      <xdr:nvSpPr>
        <xdr:cNvPr id="6" name="TextBox 5">
          <a:extLst>
            <a:ext uri="{FF2B5EF4-FFF2-40B4-BE49-F238E27FC236}">
              <a16:creationId xmlns:a16="http://schemas.microsoft.com/office/drawing/2014/main" id="{D657F61D-E161-4756-BC29-CAC9DEA18DD4}"/>
            </a:ext>
          </a:extLst>
        </xdr:cNvPr>
        <xdr:cNvSpPr txBox="1"/>
      </xdr:nvSpPr>
      <xdr:spPr>
        <a:xfrm>
          <a:off x="7428314" y="7363402"/>
          <a:ext cx="1571368" cy="615662"/>
        </a:xfrm>
        <a:prstGeom prst="rect">
          <a:avLst/>
        </a:prstGeom>
        <a:noFill/>
        <a:ln w="28575" cmpd="sng">
          <a:solidFill>
            <a:srgbClr val="00B050"/>
          </a:solidFill>
          <a:prstDash val="sysDot"/>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600" b="1">
              <a:solidFill>
                <a:srgbClr val="00B050"/>
              </a:solidFill>
            </a:rPr>
            <a:t>FDA Approval</a:t>
          </a:r>
        </a:p>
        <a:p>
          <a:pPr algn="ctr"/>
          <a:r>
            <a:rPr lang="en-US" sz="1600" b="1">
              <a:solidFill>
                <a:srgbClr val="00B050"/>
              </a:solidFill>
            </a:rPr>
            <a:t>12/17/1996</a:t>
          </a:r>
        </a:p>
      </xdr:txBody>
    </xdr:sp>
    <xdr:clientData/>
  </xdr:twoCellAnchor>
</xdr:wsDr>
</file>

<file path=xl/drawings/drawing2.xml><?xml version="1.0" encoding="utf-8"?>
<c:userShapes xmlns:c="http://schemas.openxmlformats.org/drawingml/2006/chart">
  <cdr:relSizeAnchor xmlns:cdr="http://schemas.openxmlformats.org/drawingml/2006/chartDrawing">
    <cdr:from>
      <cdr:x>0</cdr:x>
      <cdr:y>0.88832</cdr:y>
    </cdr:from>
    <cdr:to>
      <cdr:x>1</cdr:x>
      <cdr:y>0.92781</cdr:y>
    </cdr:to>
    <cdr:sp macro="" textlink="">
      <cdr:nvSpPr>
        <cdr:cNvPr id="2" name="TextBox 1">
          <a:extLst xmlns:a="http://schemas.openxmlformats.org/drawingml/2006/main">
            <a:ext uri="{FF2B5EF4-FFF2-40B4-BE49-F238E27FC236}">
              <a16:creationId xmlns:a16="http://schemas.microsoft.com/office/drawing/2014/main" id="{5A5140F4-1933-4969-963F-80C4A27CD398}"/>
            </a:ext>
          </a:extLst>
        </cdr:cNvPr>
        <cdr:cNvSpPr txBox="1"/>
      </cdr:nvSpPr>
      <cdr:spPr>
        <a:xfrm xmlns:a="http://schemas.openxmlformats.org/drawingml/2006/main">
          <a:off x="0" y="8283120"/>
          <a:ext cx="19533565" cy="36830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600" b="1" baseline="0">
              <a:solidFill>
                <a:sysClr val="windowText" lastClr="000000"/>
              </a:solidFill>
            </a:rPr>
            <a:t>          	             </a:t>
          </a:r>
          <a:r>
            <a:rPr lang="en-US" sz="1600" b="1">
              <a:solidFill>
                <a:sysClr val="windowText" lastClr="000000"/>
              </a:solidFill>
            </a:rPr>
            <a:t>5/30/1986</a:t>
          </a:r>
          <a:r>
            <a:rPr lang="en-US" sz="1600" b="1" baseline="0">
              <a:solidFill>
                <a:sysClr val="windowText" lastClr="000000"/>
              </a:solidFill>
            </a:rPr>
            <a:t>                                 5/30/1991</a:t>
          </a:r>
          <a:r>
            <a:rPr lang="en-US" sz="1600" b="1">
              <a:solidFill>
                <a:sysClr val="windowText" lastClr="000000"/>
              </a:solidFill>
            </a:rPr>
            <a:t>	</a:t>
          </a:r>
          <a:r>
            <a:rPr lang="en-US" sz="1600" b="1" baseline="0">
              <a:solidFill>
                <a:sysClr val="windowText" lastClr="000000"/>
              </a:solidFill>
            </a:rPr>
            <a:t>                     </a:t>
          </a:r>
          <a:r>
            <a:rPr lang="en-US" sz="1600" b="1">
              <a:solidFill>
                <a:sysClr val="windowText" lastClr="000000"/>
              </a:solidFill>
            </a:rPr>
            <a:t>5/30/1996</a:t>
          </a:r>
          <a:r>
            <a:rPr lang="en-US" sz="1600" b="1" baseline="0">
              <a:solidFill>
                <a:sysClr val="windowText" lastClr="000000"/>
              </a:solidFill>
            </a:rPr>
            <a:t>                                 </a:t>
          </a:r>
          <a:r>
            <a:rPr lang="en-US" sz="1600" b="1">
              <a:solidFill>
                <a:sysClr val="windowText" lastClr="000000"/>
              </a:solidFill>
            </a:rPr>
            <a:t>5/30/2001</a:t>
          </a:r>
          <a:r>
            <a:rPr lang="en-US" sz="1600" b="1" baseline="0">
              <a:solidFill>
                <a:sysClr val="windowText" lastClr="000000"/>
              </a:solidFill>
            </a:rPr>
            <a:t>                                 5/30/2006	                     5/30/2011                                  5/30/2016	                       5/30/2021          </a:t>
          </a:r>
          <a:endParaRPr lang="en-US" sz="1600" b="1">
            <a:solidFill>
              <a:sysClr val="windowText" lastClr="000000"/>
            </a:solidFill>
          </a:endParaRPr>
        </a:p>
      </cdr:txBody>
    </cdr:sp>
  </cdr:relSizeAnchor>
  <cdr:relSizeAnchor xmlns:cdr="http://schemas.openxmlformats.org/drawingml/2006/chartDrawing">
    <cdr:from>
      <cdr:x>0.11345</cdr:x>
      <cdr:y>0.78016</cdr:y>
    </cdr:from>
    <cdr:to>
      <cdr:x>0.17975</cdr:x>
      <cdr:y>0.82641</cdr:y>
    </cdr:to>
    <cdr:sp macro="" textlink="">
      <cdr:nvSpPr>
        <cdr:cNvPr id="3" name="TextBox 2">
          <a:extLst xmlns:a="http://schemas.openxmlformats.org/drawingml/2006/main">
            <a:ext uri="{FF2B5EF4-FFF2-40B4-BE49-F238E27FC236}">
              <a16:creationId xmlns:a16="http://schemas.microsoft.com/office/drawing/2014/main" id="{CC340A24-11FF-458E-8038-B784DAC9B5C9}"/>
            </a:ext>
          </a:extLst>
        </cdr:cNvPr>
        <cdr:cNvSpPr txBox="1"/>
      </cdr:nvSpPr>
      <cdr:spPr>
        <a:xfrm xmlns:a="http://schemas.openxmlformats.org/drawingml/2006/main">
          <a:off x="2398461" y="7574404"/>
          <a:ext cx="1401536" cy="44903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2000"/>
        </a:p>
      </cdr:txBody>
    </cdr:sp>
  </cdr:relSizeAnchor>
  <cdr:relSizeAnchor xmlns:cdr="http://schemas.openxmlformats.org/drawingml/2006/chartDrawing">
    <cdr:from>
      <cdr:x>0.10959</cdr:x>
      <cdr:y>0.56853</cdr:y>
    </cdr:from>
    <cdr:to>
      <cdr:x>0.21708</cdr:x>
      <cdr:y>0.61478</cdr:y>
    </cdr:to>
    <cdr:sp macro="" textlink="">
      <cdr:nvSpPr>
        <cdr:cNvPr id="5" name="TextBox 4">
          <a:extLst xmlns:a="http://schemas.openxmlformats.org/drawingml/2006/main">
            <a:ext uri="{FF2B5EF4-FFF2-40B4-BE49-F238E27FC236}">
              <a16:creationId xmlns:a16="http://schemas.microsoft.com/office/drawing/2014/main" id="{D86F474A-F0CE-41F8-9B84-BDEBF373A9DE}"/>
            </a:ext>
          </a:extLst>
        </cdr:cNvPr>
        <cdr:cNvSpPr txBox="1"/>
      </cdr:nvSpPr>
      <cdr:spPr>
        <a:xfrm xmlns:a="http://schemas.openxmlformats.org/drawingml/2006/main">
          <a:off x="2316817" y="5519726"/>
          <a:ext cx="2272394" cy="44903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2000"/>
        </a:p>
      </cdr:txBody>
    </cdr:sp>
  </cdr:relSizeAnchor>
  <cdr:relSizeAnchor xmlns:cdr="http://schemas.openxmlformats.org/drawingml/2006/chartDrawing">
    <cdr:from>
      <cdr:x>0.11281</cdr:x>
      <cdr:y>0.34428</cdr:y>
    </cdr:from>
    <cdr:to>
      <cdr:x>0.2203</cdr:x>
      <cdr:y>0.39053</cdr:y>
    </cdr:to>
    <cdr:sp macro="" textlink="">
      <cdr:nvSpPr>
        <cdr:cNvPr id="6" name="TextBox 5">
          <a:extLst xmlns:a="http://schemas.openxmlformats.org/drawingml/2006/main">
            <a:ext uri="{FF2B5EF4-FFF2-40B4-BE49-F238E27FC236}">
              <a16:creationId xmlns:a16="http://schemas.microsoft.com/office/drawing/2014/main" id="{D13DE7E3-6ED7-42F3-A41F-2C3B5EEBB0FC}"/>
            </a:ext>
          </a:extLst>
        </cdr:cNvPr>
        <cdr:cNvSpPr txBox="1"/>
      </cdr:nvSpPr>
      <cdr:spPr>
        <a:xfrm xmlns:a="http://schemas.openxmlformats.org/drawingml/2006/main">
          <a:off x="2384853" y="3342583"/>
          <a:ext cx="2272394" cy="44903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2000"/>
        </a:p>
      </cdr:txBody>
    </cdr:sp>
  </cdr:relSizeAnchor>
  <cdr:relSizeAnchor xmlns:cdr="http://schemas.openxmlformats.org/drawingml/2006/chartDrawing">
    <cdr:from>
      <cdr:x>0.74458</cdr:x>
      <cdr:y>0.05175</cdr:y>
    </cdr:from>
    <cdr:to>
      <cdr:x>0.74579</cdr:x>
      <cdr:y>0.86244</cdr:y>
    </cdr:to>
    <cdr:cxnSp macro="">
      <cdr:nvCxnSpPr>
        <cdr:cNvPr id="7" name="Straight Connector 6">
          <a:extLst xmlns:a="http://schemas.openxmlformats.org/drawingml/2006/main">
            <a:ext uri="{FF2B5EF4-FFF2-40B4-BE49-F238E27FC236}">
              <a16:creationId xmlns:a16="http://schemas.microsoft.com/office/drawing/2014/main" id="{AD7BCC37-5C32-44E8-ACB5-BFF6A946354F}"/>
            </a:ext>
          </a:extLst>
        </cdr:cNvPr>
        <cdr:cNvCxnSpPr/>
      </cdr:nvCxnSpPr>
      <cdr:spPr>
        <a:xfrm xmlns:a="http://schemas.openxmlformats.org/drawingml/2006/main">
          <a:off x="14544302" y="482544"/>
          <a:ext cx="23563" cy="7559276"/>
        </a:xfrm>
        <a:prstGeom xmlns:a="http://schemas.openxmlformats.org/drawingml/2006/main" prst="line">
          <a:avLst/>
        </a:prstGeom>
        <a:ln xmlns:a="http://schemas.openxmlformats.org/drawingml/2006/main" w="28575">
          <a:solidFill>
            <a:srgbClr val="7030A0"/>
          </a:solidFill>
          <a:prstDash val="sysDot"/>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0.74483</cdr:x>
      <cdr:y>0.05577</cdr:y>
    </cdr:from>
    <cdr:to>
      <cdr:x>0.82771</cdr:x>
      <cdr:y>0.11626</cdr:y>
    </cdr:to>
    <cdr:sp macro="" textlink="">
      <cdr:nvSpPr>
        <cdr:cNvPr id="10" name="TextBox 5">
          <a:extLst xmlns:a="http://schemas.openxmlformats.org/drawingml/2006/main">
            <a:ext uri="{FF2B5EF4-FFF2-40B4-BE49-F238E27FC236}">
              <a16:creationId xmlns:a16="http://schemas.microsoft.com/office/drawing/2014/main" id="{D657F61D-E161-4756-BC29-CAC9DEA18DD4}"/>
            </a:ext>
          </a:extLst>
        </cdr:cNvPr>
        <cdr:cNvSpPr txBox="1"/>
      </cdr:nvSpPr>
      <cdr:spPr>
        <a:xfrm xmlns:a="http://schemas.openxmlformats.org/drawingml/2006/main">
          <a:off x="14549153" y="490250"/>
          <a:ext cx="1618912" cy="531786"/>
        </a:xfrm>
        <a:prstGeom xmlns:a="http://schemas.openxmlformats.org/drawingml/2006/main" prst="rect">
          <a:avLst/>
        </a:prstGeom>
        <a:noFill xmlns:a="http://schemas.openxmlformats.org/drawingml/2006/main"/>
        <a:ln xmlns:a="http://schemas.openxmlformats.org/drawingml/2006/main" w="28575" cmpd="sng">
          <a:solidFill>
            <a:srgbClr val="7030A0"/>
          </a:solidFill>
          <a:prstDash val="sysDot"/>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600" b="1" baseline="0">
              <a:solidFill>
                <a:srgbClr val="7030A0"/>
              </a:solidFill>
            </a:rPr>
            <a:t>Generic Launch 11/30/2011</a:t>
          </a:r>
        </a:p>
      </cdr:txBody>
    </cdr:sp>
  </cdr:relSizeAnchor>
  <cdr:relSizeAnchor xmlns:cdr="http://schemas.openxmlformats.org/drawingml/2006/chartDrawing">
    <cdr:from>
      <cdr:x>0.36869</cdr:x>
      <cdr:y>0.04524</cdr:y>
    </cdr:from>
    <cdr:to>
      <cdr:x>0.36999</cdr:x>
      <cdr:y>0.85971</cdr:y>
    </cdr:to>
    <cdr:cxnSp macro="">
      <cdr:nvCxnSpPr>
        <cdr:cNvPr id="8" name="Straight Connector 7">
          <a:extLst xmlns:a="http://schemas.openxmlformats.org/drawingml/2006/main">
            <a:ext uri="{FF2B5EF4-FFF2-40B4-BE49-F238E27FC236}">
              <a16:creationId xmlns:a16="http://schemas.microsoft.com/office/drawing/2014/main" id="{88E70F3C-4A07-4603-B20B-7F3C425959F4}"/>
            </a:ext>
          </a:extLst>
        </cdr:cNvPr>
        <cdr:cNvCxnSpPr/>
      </cdr:nvCxnSpPr>
      <cdr:spPr>
        <a:xfrm xmlns:a="http://schemas.openxmlformats.org/drawingml/2006/main">
          <a:off x="7201865" y="421820"/>
          <a:ext cx="25400" cy="7594600"/>
        </a:xfrm>
        <a:prstGeom xmlns:a="http://schemas.openxmlformats.org/drawingml/2006/main" prst="line">
          <a:avLst/>
        </a:prstGeom>
        <a:ln xmlns:a="http://schemas.openxmlformats.org/drawingml/2006/main" w="28575">
          <a:solidFill>
            <a:srgbClr val="00B050"/>
          </a:solidFill>
          <a:prstDash val="sysDot"/>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80F800-4887-44D3-83E9-027D866E3A7F}">
  <dimension ref="A1:W30"/>
  <sheetViews>
    <sheetView topLeftCell="N1" zoomScale="90" zoomScaleNormal="90" workbookViewId="0">
      <pane ySplit="1" topLeftCell="A2" activePane="bottomLeft" state="frozen"/>
      <selection pane="bottomLeft" activeCell="A13" sqref="A13:XFD13"/>
    </sheetView>
  </sheetViews>
  <sheetFormatPr defaultRowHeight="14.4" x14ac:dyDescent="0.3"/>
  <cols>
    <col min="1" max="1" width="42.33203125" bestFit="1" customWidth="1"/>
    <col min="2" max="2" width="17.44140625" customWidth="1"/>
    <col min="3" max="3" width="15.88671875" style="1" customWidth="1"/>
    <col min="4" max="4" width="27" customWidth="1"/>
    <col min="5" max="5" width="14.88671875" style="1" customWidth="1"/>
    <col min="6" max="6" width="24.6640625" customWidth="1"/>
    <col min="7" max="7" width="16" style="1" customWidth="1"/>
    <col min="8" max="8" width="25.33203125" customWidth="1"/>
    <col min="9" max="9" width="20.5546875" style="1" customWidth="1"/>
    <col min="10" max="10" width="16.6640625" customWidth="1"/>
    <col min="11" max="11" width="20.5546875" customWidth="1"/>
    <col min="12" max="12" width="29.5546875" customWidth="1"/>
    <col min="13" max="13" width="37" customWidth="1"/>
    <col min="14" max="14" width="14.6640625" customWidth="1"/>
    <col min="15" max="15" width="18" customWidth="1"/>
    <col min="16" max="19" width="21.109375" customWidth="1"/>
    <col min="20" max="21" width="21.88671875" customWidth="1"/>
    <col min="22" max="22" width="27" customWidth="1"/>
    <col min="23" max="23" width="16.88671875" customWidth="1"/>
    <col min="24" max="24" width="10.5546875" bestFit="1" customWidth="1"/>
  </cols>
  <sheetData>
    <row r="1" spans="1:23" s="41" customFormat="1" ht="133.5" customHeight="1" x14ac:dyDescent="0.3">
      <c r="A1" s="34" t="s">
        <v>0</v>
      </c>
      <c r="B1" s="35" t="s">
        <v>1</v>
      </c>
      <c r="C1" s="35" t="s">
        <v>2</v>
      </c>
      <c r="D1" s="35" t="s">
        <v>3</v>
      </c>
      <c r="E1" s="35" t="s">
        <v>4</v>
      </c>
      <c r="F1" s="36" t="s">
        <v>5</v>
      </c>
      <c r="G1" s="35" t="s">
        <v>6</v>
      </c>
      <c r="H1" s="37" t="s">
        <v>7</v>
      </c>
      <c r="I1" s="35" t="s">
        <v>8</v>
      </c>
      <c r="J1" s="35" t="s">
        <v>9</v>
      </c>
      <c r="K1" s="69" t="s">
        <v>10</v>
      </c>
      <c r="L1" s="35" t="s">
        <v>11</v>
      </c>
      <c r="M1" s="60" t="s">
        <v>12</v>
      </c>
      <c r="N1" s="38" t="s">
        <v>13</v>
      </c>
      <c r="O1" s="35" t="s">
        <v>14</v>
      </c>
      <c r="P1" s="16" t="s">
        <v>15</v>
      </c>
      <c r="Q1" s="35" t="s">
        <v>16</v>
      </c>
      <c r="R1" s="35" t="s">
        <v>17</v>
      </c>
      <c r="S1" s="64" t="s">
        <v>18</v>
      </c>
      <c r="T1" s="65" t="s">
        <v>19</v>
      </c>
      <c r="U1" s="42" t="s">
        <v>20</v>
      </c>
      <c r="V1" s="39" t="s">
        <v>21</v>
      </c>
      <c r="W1" s="40" t="s">
        <v>22</v>
      </c>
    </row>
    <row r="2" spans="1:23" s="18" customFormat="1" ht="90" customHeight="1" x14ac:dyDescent="0.3">
      <c r="A2" s="44" t="s">
        <v>23</v>
      </c>
      <c r="B2" s="24" t="s">
        <v>24</v>
      </c>
      <c r="C2" s="24" t="s">
        <v>24</v>
      </c>
      <c r="D2" s="24" t="s">
        <v>25</v>
      </c>
      <c r="E2" s="24" t="s">
        <v>24</v>
      </c>
      <c r="F2" s="24" t="s">
        <v>26</v>
      </c>
      <c r="G2" s="24" t="s">
        <v>24</v>
      </c>
      <c r="H2" s="24" t="s">
        <v>27</v>
      </c>
      <c r="I2" s="24" t="s">
        <v>28</v>
      </c>
      <c r="J2" s="24" t="s">
        <v>24</v>
      </c>
      <c r="K2" s="44" t="s">
        <v>29</v>
      </c>
      <c r="L2" s="24" t="s">
        <v>30</v>
      </c>
      <c r="M2" s="44" t="s">
        <v>31</v>
      </c>
      <c r="N2" s="24" t="s">
        <v>32</v>
      </c>
      <c r="O2" s="24" t="s">
        <v>33</v>
      </c>
      <c r="P2" s="24" t="s">
        <v>34</v>
      </c>
      <c r="Q2" s="24" t="s">
        <v>35</v>
      </c>
      <c r="R2" s="24" t="s">
        <v>36</v>
      </c>
      <c r="S2" s="24" t="s">
        <v>37</v>
      </c>
      <c r="T2" s="24" t="s">
        <v>38</v>
      </c>
      <c r="U2" s="25" t="s">
        <v>24</v>
      </c>
      <c r="V2" s="25" t="s">
        <v>39</v>
      </c>
      <c r="W2" s="25" t="s">
        <v>40</v>
      </c>
    </row>
    <row r="3" spans="1:23" ht="28.8" x14ac:dyDescent="0.3">
      <c r="A3" s="46" t="s">
        <v>41</v>
      </c>
      <c r="B3" s="4">
        <v>31562</v>
      </c>
      <c r="C3" s="4">
        <v>31562</v>
      </c>
      <c r="D3" s="14">
        <f t="shared" ref="D3:D8" si="0">DATEDIF(B3, C3, "D")</f>
        <v>0</v>
      </c>
      <c r="E3" s="4">
        <v>31562</v>
      </c>
      <c r="F3" s="3">
        <f>DATEDIF(C3, E3, "D")</f>
        <v>0</v>
      </c>
      <c r="G3" s="4">
        <v>31979</v>
      </c>
      <c r="H3" s="3">
        <f t="shared" ref="H3:H8" si="1">DATEDIF(E3, G3, "D")</f>
        <v>417</v>
      </c>
      <c r="I3" s="4">
        <v>38867</v>
      </c>
      <c r="J3" s="4">
        <v>35416</v>
      </c>
      <c r="K3" s="10">
        <f>IF(J3&lt;G3, 0, IF(Q3&lt;I3, IF(Q3&lt;J3, (Q3-G3), (J3-G3)), IF(I3&lt;J3, (I3-G3), (J3-G3))))</f>
        <v>3437</v>
      </c>
      <c r="L3" s="4">
        <v>38867</v>
      </c>
      <c r="M3" s="6">
        <f>IF(G3&lt;J3, IF(Q3&lt;I3, (Q3-J3), (I3-J3)), IF(Q3&lt;I3, (Q3-G3), (I3-G3)))</f>
        <v>3451</v>
      </c>
      <c r="N3" s="3">
        <v>0</v>
      </c>
      <c r="O3" s="4">
        <f>I3+N3</f>
        <v>38867</v>
      </c>
      <c r="P3" s="3">
        <v>1213</v>
      </c>
      <c r="Q3" s="61">
        <f>IF(L3&gt;O3, O3, L3)</f>
        <v>38867</v>
      </c>
      <c r="R3" s="8">
        <f t="shared" ref="R3:R8" si="2">Q3+P3</f>
        <v>40080</v>
      </c>
      <c r="S3" s="13">
        <f t="shared" ref="S3:S8" si="3">DATE(YEAR(R3),MONTH(R3) +6,DAY(R3))</f>
        <v>40261</v>
      </c>
      <c r="T3" s="1">
        <f t="shared" ref="T3:T8" si="4">S3-R3</f>
        <v>181</v>
      </c>
      <c r="U3" s="55"/>
      <c r="V3" s="55"/>
      <c r="W3" s="10">
        <f>DATEDIF(Q3, O3, "D")</f>
        <v>0</v>
      </c>
    </row>
    <row r="4" spans="1:23" ht="28.8" x14ac:dyDescent="0.3">
      <c r="A4" s="46" t="s">
        <v>42</v>
      </c>
      <c r="B4" s="4">
        <v>31562</v>
      </c>
      <c r="C4" s="4">
        <v>32710</v>
      </c>
      <c r="D4" s="14">
        <f t="shared" si="0"/>
        <v>1148</v>
      </c>
      <c r="E4" s="4">
        <v>33295</v>
      </c>
      <c r="F4" s="3">
        <f t="shared" ref="F4:F8" si="5">DATEDIF(C4, E4, "D")</f>
        <v>585</v>
      </c>
      <c r="G4" s="4">
        <v>34331</v>
      </c>
      <c r="H4" s="3">
        <f t="shared" si="1"/>
        <v>1036</v>
      </c>
      <c r="I4" s="4">
        <v>40540</v>
      </c>
      <c r="J4" s="4">
        <v>35416</v>
      </c>
      <c r="K4" s="10">
        <f t="shared" ref="K4:K8" si="6">IF(J4&lt;G4, 0, IF(Q4&lt;I4, IF(Q4&lt;J4, (Q4-G4), (J4-G4)), IF(I4&lt;J4, (I4-G4), (J4-G4))))</f>
        <v>1085</v>
      </c>
      <c r="L4" s="4">
        <v>40540</v>
      </c>
      <c r="M4" s="6">
        <f t="shared" ref="M4:M8" si="7">IF(G4&lt;J4, IF(Q4&lt;I4, (Q4-J4), (I4-J4)), IF(Q4&lt;I4, (Q4-G4), (I4-G4)))</f>
        <v>5124</v>
      </c>
      <c r="N4" s="10">
        <v>0</v>
      </c>
      <c r="O4" s="4">
        <f t="shared" ref="O4:O8" si="8">I4+N4</f>
        <v>40540</v>
      </c>
      <c r="P4" s="14">
        <v>0</v>
      </c>
      <c r="Q4" s="61">
        <f t="shared" ref="Q4:Q8" si="9">IF(L4&gt;O4, O4, L4)</f>
        <v>40540</v>
      </c>
      <c r="R4" s="8">
        <f t="shared" si="2"/>
        <v>40540</v>
      </c>
      <c r="S4" s="13">
        <f t="shared" si="3"/>
        <v>40722</v>
      </c>
      <c r="T4" s="1">
        <f t="shared" si="4"/>
        <v>182</v>
      </c>
      <c r="U4" s="55"/>
      <c r="V4" s="55"/>
      <c r="W4" s="10">
        <f t="shared" ref="W4:W8" si="10">DATEDIF(Q4, O4, "D")</f>
        <v>0</v>
      </c>
    </row>
    <row r="5" spans="1:23" ht="43.2" x14ac:dyDescent="0.3">
      <c r="A5" s="52" t="s">
        <v>43</v>
      </c>
      <c r="B5" s="4">
        <v>31562</v>
      </c>
      <c r="C5" s="4">
        <v>32710</v>
      </c>
      <c r="D5" s="14">
        <f>DATEDIF(B5, C5, "D")</f>
        <v>1148</v>
      </c>
      <c r="E5" s="4">
        <v>33295</v>
      </c>
      <c r="F5" s="3">
        <f>DATEDIF(C5, E5, "D")</f>
        <v>585</v>
      </c>
      <c r="G5" s="4">
        <v>34331</v>
      </c>
      <c r="H5" s="3">
        <f>DATEDIF(E5, G5, "D")</f>
        <v>1036</v>
      </c>
      <c r="I5" s="4">
        <v>40540</v>
      </c>
      <c r="J5" s="4">
        <v>35416</v>
      </c>
      <c r="K5" s="10">
        <f t="shared" si="6"/>
        <v>1085</v>
      </c>
      <c r="L5" s="4">
        <v>40540</v>
      </c>
      <c r="M5" s="6">
        <f t="shared" si="7"/>
        <v>5124</v>
      </c>
      <c r="N5" s="10">
        <v>0</v>
      </c>
      <c r="O5" s="4">
        <f>I5+N5</f>
        <v>40540</v>
      </c>
      <c r="P5" s="14">
        <v>0</v>
      </c>
      <c r="Q5" s="61">
        <f>IF(L5&gt;O5, O5, L5)</f>
        <v>40540</v>
      </c>
      <c r="R5" s="8">
        <f>Q5+P5</f>
        <v>40540</v>
      </c>
      <c r="S5" s="13">
        <f t="shared" si="3"/>
        <v>40722</v>
      </c>
      <c r="T5" s="1">
        <f t="shared" si="4"/>
        <v>182</v>
      </c>
      <c r="U5" s="55"/>
      <c r="V5" s="55"/>
      <c r="W5" s="10">
        <f t="shared" si="10"/>
        <v>0</v>
      </c>
    </row>
    <row r="6" spans="1:23" ht="28.8" x14ac:dyDescent="0.3">
      <c r="A6" s="46" t="s">
        <v>44</v>
      </c>
      <c r="B6" s="4">
        <v>31562</v>
      </c>
      <c r="C6" s="4">
        <v>33988</v>
      </c>
      <c r="D6" s="14">
        <f t="shared" si="0"/>
        <v>2426</v>
      </c>
      <c r="E6" s="4">
        <v>34474</v>
      </c>
      <c r="F6" s="3">
        <f t="shared" si="5"/>
        <v>486</v>
      </c>
      <c r="G6" s="4">
        <v>35745</v>
      </c>
      <c r="H6" s="3">
        <f t="shared" si="1"/>
        <v>1271</v>
      </c>
      <c r="I6" s="58">
        <v>41954</v>
      </c>
      <c r="J6" s="4">
        <v>35416</v>
      </c>
      <c r="K6" s="10">
        <f>IF(J6&lt;G6, 0, IF(Q6&lt;I6, IF(Q6&lt;J6, (Q6-G6), (J6-G6)), IF(I6&lt;J6, (I6-G6), (J6-G6))))</f>
        <v>0</v>
      </c>
      <c r="L6" s="4">
        <v>41954</v>
      </c>
      <c r="M6" s="6">
        <f>IF(G6&lt;J6, IF(Q6&lt;I6, (Q6-J6), (I6-J6)), IF(Q6&lt;I6, (Q6-G6), (I6-G6)))</f>
        <v>6209</v>
      </c>
      <c r="N6" s="3">
        <v>0</v>
      </c>
      <c r="O6" s="4">
        <f t="shared" si="8"/>
        <v>41954</v>
      </c>
      <c r="P6" s="3">
        <v>0</v>
      </c>
      <c r="Q6" s="61">
        <f t="shared" si="9"/>
        <v>41954</v>
      </c>
      <c r="R6" s="8">
        <f t="shared" si="2"/>
        <v>41954</v>
      </c>
      <c r="S6" s="13">
        <f t="shared" si="3"/>
        <v>42135</v>
      </c>
      <c r="T6" s="1">
        <f t="shared" si="4"/>
        <v>181</v>
      </c>
      <c r="U6" s="55"/>
      <c r="V6" s="55"/>
      <c r="W6" s="10">
        <f t="shared" si="10"/>
        <v>0</v>
      </c>
    </row>
    <row r="7" spans="1:23" ht="28.8" x14ac:dyDescent="0.3">
      <c r="A7" s="51" t="s">
        <v>45</v>
      </c>
      <c r="B7" s="4">
        <v>31562</v>
      </c>
      <c r="C7" s="4">
        <v>33988</v>
      </c>
      <c r="D7" s="14">
        <f>DATEDIF(B7, C7, "D")</f>
        <v>2426</v>
      </c>
      <c r="E7" s="4">
        <v>35612</v>
      </c>
      <c r="F7" s="3">
        <f>DATEDIF(C7, E7, "D")</f>
        <v>1624</v>
      </c>
      <c r="G7" s="4">
        <v>36802</v>
      </c>
      <c r="H7" s="3">
        <f>DATEDIF(E7, G7, "D")</f>
        <v>1190</v>
      </c>
      <c r="I7" s="4">
        <v>41293</v>
      </c>
      <c r="J7" s="4">
        <v>35416</v>
      </c>
      <c r="K7" s="10">
        <f t="shared" si="6"/>
        <v>0</v>
      </c>
      <c r="L7" s="4">
        <v>41293</v>
      </c>
      <c r="M7" s="6">
        <f t="shared" si="7"/>
        <v>4491</v>
      </c>
      <c r="N7" s="10">
        <v>0</v>
      </c>
      <c r="O7" s="4">
        <f>I7+N7</f>
        <v>41293</v>
      </c>
      <c r="P7" s="14">
        <v>0</v>
      </c>
      <c r="Q7" s="61">
        <f>IF(L7&gt;O7, O7, L7)</f>
        <v>41293</v>
      </c>
      <c r="R7" s="8">
        <f>Q7+P7</f>
        <v>41293</v>
      </c>
      <c r="S7" s="13">
        <f t="shared" si="3"/>
        <v>41474</v>
      </c>
      <c r="T7" s="1">
        <f t="shared" si="4"/>
        <v>181</v>
      </c>
      <c r="U7" s="55"/>
      <c r="V7" s="55"/>
      <c r="W7" s="10">
        <f t="shared" si="10"/>
        <v>0</v>
      </c>
    </row>
    <row r="8" spans="1:23" ht="28.8" x14ac:dyDescent="0.3">
      <c r="A8" s="46" t="s">
        <v>46</v>
      </c>
      <c r="B8" s="4">
        <v>31562</v>
      </c>
      <c r="C8" s="4">
        <v>35254</v>
      </c>
      <c r="D8" s="14">
        <f t="shared" si="0"/>
        <v>3692</v>
      </c>
      <c r="E8" s="4">
        <v>35254</v>
      </c>
      <c r="F8" s="3">
        <f t="shared" si="5"/>
        <v>0</v>
      </c>
      <c r="G8" s="4">
        <v>36452</v>
      </c>
      <c r="H8" s="3">
        <f t="shared" si="1"/>
        <v>1198</v>
      </c>
      <c r="I8" s="4">
        <v>42559</v>
      </c>
      <c r="J8" s="4">
        <v>35416</v>
      </c>
      <c r="K8" s="10">
        <f t="shared" si="6"/>
        <v>0</v>
      </c>
      <c r="L8" s="4">
        <v>42559</v>
      </c>
      <c r="M8" s="6">
        <f t="shared" si="7"/>
        <v>6107</v>
      </c>
      <c r="N8" s="10">
        <v>0</v>
      </c>
      <c r="O8" s="4">
        <f t="shared" si="8"/>
        <v>42559</v>
      </c>
      <c r="P8" s="14">
        <v>0</v>
      </c>
      <c r="Q8" s="62">
        <f t="shared" si="9"/>
        <v>42559</v>
      </c>
      <c r="R8" s="8">
        <f t="shared" si="2"/>
        <v>42559</v>
      </c>
      <c r="S8" s="13">
        <f t="shared" si="3"/>
        <v>42743</v>
      </c>
      <c r="T8" s="1">
        <f t="shared" si="4"/>
        <v>184</v>
      </c>
      <c r="U8" s="55"/>
      <c r="V8" s="55"/>
      <c r="W8" s="10">
        <f t="shared" si="10"/>
        <v>0</v>
      </c>
    </row>
    <row r="9" spans="1:23" x14ac:dyDescent="0.3">
      <c r="A9" s="17" t="s">
        <v>47</v>
      </c>
      <c r="B9" s="49">
        <v>31562</v>
      </c>
      <c r="C9" s="49">
        <f t="shared" ref="C9:C16" si="11">DATE(YEAR(U9)-3,MONTH(U9),DAY(U9))</f>
        <v>37368</v>
      </c>
      <c r="D9" s="50">
        <f t="shared" ref="D9:D16" si="12">DATEDIF(B9, C9, "D")</f>
        <v>5806</v>
      </c>
      <c r="E9" s="49"/>
      <c r="F9" s="50"/>
      <c r="G9" s="49"/>
      <c r="H9" s="50"/>
      <c r="I9" s="49"/>
      <c r="J9" s="49">
        <v>35416</v>
      </c>
      <c r="K9" s="50"/>
      <c r="L9" s="49"/>
      <c r="M9" s="59"/>
      <c r="N9" s="50"/>
      <c r="O9" s="49"/>
      <c r="P9" s="59"/>
      <c r="Q9" s="63"/>
      <c r="R9" s="49"/>
      <c r="S9" s="49"/>
      <c r="T9" s="59"/>
      <c r="U9" s="49">
        <v>38464</v>
      </c>
      <c r="V9" s="50">
        <f t="shared" ref="V9:V16" si="13">DATEDIF(C9, U9, "D")</f>
        <v>1096</v>
      </c>
      <c r="W9" s="50"/>
    </row>
    <row r="10" spans="1:23" x14ac:dyDescent="0.3">
      <c r="A10" s="17" t="s">
        <v>48</v>
      </c>
      <c r="B10" s="49">
        <v>31562</v>
      </c>
      <c r="C10" s="49">
        <f t="shared" si="11"/>
        <v>38198</v>
      </c>
      <c r="D10" s="50">
        <f t="shared" si="12"/>
        <v>6636</v>
      </c>
      <c r="E10" s="50"/>
      <c r="F10" s="50"/>
      <c r="G10" s="50"/>
      <c r="H10" s="50"/>
      <c r="I10" s="50"/>
      <c r="J10" s="49">
        <v>35416</v>
      </c>
      <c r="K10" s="50"/>
      <c r="L10" s="50"/>
      <c r="M10" s="50"/>
      <c r="N10" s="50"/>
      <c r="O10" s="50"/>
      <c r="P10" s="50"/>
      <c r="Q10" s="50"/>
      <c r="R10" s="50"/>
      <c r="S10" s="50"/>
      <c r="T10" s="50"/>
      <c r="U10" s="49">
        <v>39293</v>
      </c>
      <c r="V10" s="50">
        <f t="shared" si="13"/>
        <v>1095</v>
      </c>
      <c r="W10" s="50"/>
    </row>
    <row r="11" spans="1:23" x14ac:dyDescent="0.3">
      <c r="A11" s="17" t="s">
        <v>49</v>
      </c>
      <c r="B11" s="49">
        <v>31562</v>
      </c>
      <c r="C11" s="49">
        <f t="shared" si="11"/>
        <v>37547</v>
      </c>
      <c r="D11" s="50">
        <f t="shared" si="12"/>
        <v>5985</v>
      </c>
      <c r="E11" s="49"/>
      <c r="F11" s="50"/>
      <c r="G11" s="49"/>
      <c r="H11" s="50"/>
      <c r="I11" s="49"/>
      <c r="J11" s="49">
        <v>35416</v>
      </c>
      <c r="K11" s="50"/>
      <c r="L11" s="49"/>
      <c r="M11" s="59"/>
      <c r="N11" s="50"/>
      <c r="O11" s="49"/>
      <c r="P11" s="59"/>
      <c r="Q11" s="49"/>
      <c r="R11" s="49"/>
      <c r="S11" s="49"/>
      <c r="T11" s="50"/>
      <c r="U11" s="49">
        <v>38643</v>
      </c>
      <c r="V11" s="50">
        <f t="shared" si="13"/>
        <v>1096</v>
      </c>
      <c r="W11" s="50"/>
    </row>
    <row r="12" spans="1:23" x14ac:dyDescent="0.3">
      <c r="A12" s="17" t="s">
        <v>50</v>
      </c>
      <c r="B12" s="49">
        <v>31562</v>
      </c>
      <c r="C12" s="49">
        <f t="shared" si="11"/>
        <v>38198</v>
      </c>
      <c r="D12" s="50">
        <f t="shared" si="12"/>
        <v>6636</v>
      </c>
      <c r="E12" s="49"/>
      <c r="F12" s="50"/>
      <c r="G12" s="49"/>
      <c r="H12" s="50"/>
      <c r="I12" s="49"/>
      <c r="J12" s="49">
        <v>35416</v>
      </c>
      <c r="K12" s="50"/>
      <c r="L12" s="49"/>
      <c r="M12" s="59"/>
      <c r="N12" s="50"/>
      <c r="O12" s="49"/>
      <c r="P12" s="59"/>
      <c r="Q12" s="49"/>
      <c r="R12" s="49"/>
      <c r="S12" s="49"/>
      <c r="T12" s="50"/>
      <c r="U12" s="49">
        <v>39293</v>
      </c>
      <c r="V12" s="50">
        <f t="shared" si="13"/>
        <v>1095</v>
      </c>
      <c r="W12" s="50"/>
    </row>
    <row r="13" spans="1:23" x14ac:dyDescent="0.3">
      <c r="A13" s="17" t="s">
        <v>51</v>
      </c>
      <c r="B13" s="49">
        <v>31562</v>
      </c>
      <c r="C13" s="49">
        <v>38643</v>
      </c>
      <c r="D13" s="50">
        <f t="shared" si="12"/>
        <v>7081</v>
      </c>
      <c r="E13" s="49"/>
      <c r="F13" s="50"/>
      <c r="G13" s="49"/>
      <c r="H13" s="50"/>
      <c r="I13" s="49"/>
      <c r="J13" s="49">
        <v>35416</v>
      </c>
      <c r="K13" s="50"/>
      <c r="L13" s="49"/>
      <c r="M13" s="59"/>
      <c r="N13" s="50"/>
      <c r="O13" s="49"/>
      <c r="P13" s="59"/>
      <c r="Q13" s="49"/>
      <c r="R13" s="49"/>
      <c r="S13" s="49"/>
      <c r="T13" s="50"/>
      <c r="U13" s="49">
        <v>38825</v>
      </c>
      <c r="V13" s="50">
        <f t="shared" si="13"/>
        <v>182</v>
      </c>
      <c r="W13" s="50"/>
    </row>
    <row r="14" spans="1:23" x14ac:dyDescent="0.3">
      <c r="A14" s="17" t="s">
        <v>52</v>
      </c>
      <c r="B14" s="49">
        <v>31562</v>
      </c>
      <c r="C14" s="49">
        <f t="shared" si="11"/>
        <v>38616</v>
      </c>
      <c r="D14" s="50">
        <f t="shared" si="12"/>
        <v>7054</v>
      </c>
      <c r="E14" s="49"/>
      <c r="F14" s="50"/>
      <c r="G14" s="49"/>
      <c r="H14" s="50"/>
      <c r="I14" s="49"/>
      <c r="J14" s="49">
        <v>35416</v>
      </c>
      <c r="K14" s="50"/>
      <c r="L14" s="49"/>
      <c r="M14" s="59"/>
      <c r="N14" s="50"/>
      <c r="O14" s="49"/>
      <c r="P14" s="59"/>
      <c r="Q14" s="49"/>
      <c r="R14" s="49"/>
      <c r="S14" s="49"/>
      <c r="T14" s="50"/>
      <c r="U14" s="49">
        <v>39712</v>
      </c>
      <c r="V14" s="50">
        <f t="shared" si="13"/>
        <v>1096</v>
      </c>
      <c r="W14" s="50"/>
    </row>
    <row r="15" spans="1:23" x14ac:dyDescent="0.3">
      <c r="A15" s="17" t="s">
        <v>53</v>
      </c>
      <c r="B15" s="49">
        <v>31562</v>
      </c>
      <c r="C15" s="49">
        <f t="shared" si="11"/>
        <v>39143</v>
      </c>
      <c r="D15" s="50">
        <f t="shared" si="12"/>
        <v>7581</v>
      </c>
      <c r="E15" s="49"/>
      <c r="F15" s="50"/>
      <c r="G15" s="49"/>
      <c r="H15" s="50"/>
      <c r="I15" s="49"/>
      <c r="J15" s="49">
        <v>35416</v>
      </c>
      <c r="K15" s="50"/>
      <c r="L15" s="49"/>
      <c r="M15" s="59"/>
      <c r="N15" s="50"/>
      <c r="O15" s="49"/>
      <c r="P15" s="59"/>
      <c r="Q15" s="49"/>
      <c r="R15" s="49"/>
      <c r="S15" s="49"/>
      <c r="T15" s="50"/>
      <c r="U15" s="49">
        <v>40239</v>
      </c>
      <c r="V15" s="50">
        <f t="shared" si="13"/>
        <v>1096</v>
      </c>
      <c r="W15" s="50"/>
    </row>
    <row r="16" spans="1:23" x14ac:dyDescent="0.3">
      <c r="A16" s="53" t="s">
        <v>54</v>
      </c>
      <c r="B16" s="49">
        <v>31562</v>
      </c>
      <c r="C16" s="49">
        <f t="shared" si="11"/>
        <v>42909</v>
      </c>
      <c r="D16" s="50">
        <f t="shared" si="12"/>
        <v>11347</v>
      </c>
      <c r="E16" s="49"/>
      <c r="F16" s="50"/>
      <c r="G16" s="49"/>
      <c r="H16" s="50"/>
      <c r="I16" s="49"/>
      <c r="J16" s="49">
        <v>35416</v>
      </c>
      <c r="K16" s="50"/>
      <c r="L16" s="49"/>
      <c r="M16" s="59"/>
      <c r="N16" s="50"/>
      <c r="O16" s="49"/>
      <c r="P16" s="59"/>
      <c r="Q16" s="49"/>
      <c r="R16" s="49"/>
      <c r="S16" s="49"/>
      <c r="T16" s="50"/>
      <c r="U16" s="49">
        <v>44005</v>
      </c>
      <c r="V16" s="67">
        <f t="shared" si="13"/>
        <v>1096</v>
      </c>
      <c r="W16" s="50"/>
    </row>
    <row r="17" spans="1:23" x14ac:dyDescent="0.3">
      <c r="A17" s="45"/>
      <c r="B17" s="2"/>
      <c r="C17" s="2"/>
      <c r="D17" s="11"/>
      <c r="E17" s="2"/>
      <c r="F17" s="1"/>
      <c r="G17" s="2"/>
      <c r="H17" s="1"/>
      <c r="I17" s="8"/>
      <c r="J17" s="2"/>
      <c r="K17" s="12"/>
      <c r="L17" s="15"/>
      <c r="M17" s="11"/>
      <c r="N17" s="12"/>
      <c r="O17" s="15"/>
      <c r="P17" s="5"/>
      <c r="Q17" s="15"/>
      <c r="R17" s="15"/>
      <c r="S17" s="15"/>
      <c r="T17" s="10"/>
      <c r="U17" s="56"/>
      <c r="V17" s="57"/>
      <c r="W17" s="12"/>
    </row>
    <row r="18" spans="1:23" x14ac:dyDescent="0.3">
      <c r="U18" s="9"/>
    </row>
    <row r="19" spans="1:23" x14ac:dyDescent="0.3">
      <c r="L19" s="9"/>
      <c r="M19" s="9"/>
      <c r="N19" s="1"/>
      <c r="O19" s="1"/>
      <c r="P19" s="1"/>
      <c r="Q19" s="1"/>
      <c r="R19" s="1"/>
      <c r="S19" s="1"/>
      <c r="U19" s="73"/>
      <c r="V19" s="48"/>
    </row>
    <row r="20" spans="1:23" x14ac:dyDescent="0.3">
      <c r="L20" s="9"/>
      <c r="M20" s="9"/>
      <c r="N20" s="1"/>
      <c r="O20" s="1"/>
      <c r="P20" s="1"/>
      <c r="Q20" s="1"/>
      <c r="U20" s="73"/>
      <c r="V20" s="48"/>
    </row>
    <row r="21" spans="1:23" x14ac:dyDescent="0.3">
      <c r="N21" s="1"/>
      <c r="O21" s="1"/>
      <c r="P21" s="1"/>
      <c r="Q21" s="1"/>
      <c r="U21" s="73"/>
      <c r="V21" s="48"/>
    </row>
    <row r="22" spans="1:23" x14ac:dyDescent="0.3">
      <c r="U22" s="73"/>
      <c r="V22" s="48"/>
    </row>
    <row r="23" spans="1:23" x14ac:dyDescent="0.3">
      <c r="U23" s="73"/>
      <c r="V23" s="48"/>
    </row>
    <row r="24" spans="1:23" x14ac:dyDescent="0.3">
      <c r="C24" s="2"/>
      <c r="U24" s="73"/>
      <c r="V24" s="48"/>
    </row>
    <row r="25" spans="1:23" ht="15.6" x14ac:dyDescent="0.3">
      <c r="C25" s="19"/>
      <c r="D25" s="20"/>
      <c r="E25" s="19"/>
      <c r="F25" s="9"/>
      <c r="U25" s="73"/>
      <c r="V25" s="48"/>
    </row>
    <row r="26" spans="1:23" x14ac:dyDescent="0.3">
      <c r="R26" s="13"/>
      <c r="S26" s="1"/>
      <c r="U26" s="74"/>
    </row>
    <row r="27" spans="1:23" x14ac:dyDescent="0.3">
      <c r="U27" s="9"/>
    </row>
    <row r="29" spans="1:23" x14ac:dyDescent="0.3">
      <c r="K29" s="13"/>
    </row>
    <row r="30" spans="1:23" x14ac:dyDescent="0.3">
      <c r="K30" s="13"/>
    </row>
  </sheetData>
  <pageMargins left="0.7" right="0.7" top="0.75" bottom="0.75" header="0.3" footer="0.3"/>
  <pageSetup orientation="portrait" horizontalDpi="90" verticalDpi="9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9294DE-1A28-45A1-8ADC-C69389F7B393}">
  <dimension ref="A1:AA14"/>
  <sheetViews>
    <sheetView tabSelected="1" zoomScale="70" zoomScaleNormal="70" workbookViewId="0">
      <pane ySplit="1" topLeftCell="A4" activePane="bottomLeft" state="frozen"/>
      <selection pane="bottomLeft" activeCell="N43" sqref="N43"/>
    </sheetView>
  </sheetViews>
  <sheetFormatPr defaultRowHeight="14.4" x14ac:dyDescent="0.3"/>
  <cols>
    <col min="1" max="1" width="36.5546875" bestFit="1" customWidth="1"/>
    <col min="2" max="2" width="22.44140625" customWidth="1"/>
    <col min="3" max="3" width="23" customWidth="1"/>
    <col min="4" max="4" width="21.33203125" customWidth="1"/>
    <col min="5" max="5" width="19.44140625" bestFit="1" customWidth="1"/>
    <col min="6" max="6" width="37.6640625" customWidth="1"/>
    <col min="7" max="7" width="38" customWidth="1"/>
    <col min="8" max="11" width="20" customWidth="1"/>
    <col min="12" max="12" width="21.5546875" customWidth="1"/>
  </cols>
  <sheetData>
    <row r="1" spans="1:27" ht="69" customHeight="1" x14ac:dyDescent="0.3">
      <c r="A1" s="33" t="s">
        <v>55</v>
      </c>
      <c r="B1" s="33" t="s">
        <v>56</v>
      </c>
      <c r="C1" s="26" t="s">
        <v>57</v>
      </c>
      <c r="D1" s="27" t="s">
        <v>58</v>
      </c>
      <c r="E1" s="28" t="s">
        <v>59</v>
      </c>
      <c r="F1" s="29" t="s">
        <v>60</v>
      </c>
      <c r="G1" s="30" t="s">
        <v>61</v>
      </c>
      <c r="H1" s="72" t="s">
        <v>62</v>
      </c>
      <c r="I1" s="71" t="s">
        <v>63</v>
      </c>
      <c r="J1" s="31" t="s">
        <v>64</v>
      </c>
      <c r="K1" s="71" t="s">
        <v>63</v>
      </c>
      <c r="L1" s="32" t="s">
        <v>65</v>
      </c>
    </row>
    <row r="2" spans="1:27" ht="112.5" customHeight="1" x14ac:dyDescent="0.3">
      <c r="A2" s="23" t="s">
        <v>66</v>
      </c>
      <c r="B2" s="23" t="s">
        <v>67</v>
      </c>
      <c r="C2" s="23" t="s">
        <v>68</v>
      </c>
      <c r="D2" s="23" t="s">
        <v>69</v>
      </c>
      <c r="E2" s="23" t="s">
        <v>70</v>
      </c>
      <c r="F2" s="23" t="s">
        <v>71</v>
      </c>
      <c r="G2" s="23" t="s">
        <v>72</v>
      </c>
      <c r="H2" s="23" t="s">
        <v>73</v>
      </c>
      <c r="I2" s="23" t="s">
        <v>74</v>
      </c>
      <c r="J2" s="23" t="s">
        <v>75</v>
      </c>
      <c r="K2" s="23"/>
      <c r="L2" s="23" t="s">
        <v>76</v>
      </c>
      <c r="M2" s="21"/>
      <c r="N2" s="21"/>
      <c r="O2" s="21"/>
      <c r="P2" s="21"/>
      <c r="Q2" s="21"/>
      <c r="R2" s="22"/>
      <c r="S2" s="22"/>
      <c r="T2" s="22"/>
      <c r="U2" s="22"/>
      <c r="V2" s="21"/>
      <c r="W2" s="21"/>
      <c r="X2" s="21"/>
      <c r="Y2" s="21"/>
      <c r="Z2" s="21"/>
      <c r="AA2" s="21"/>
    </row>
    <row r="3" spans="1:27" ht="28.8" x14ac:dyDescent="0.3">
      <c r="A3" s="46" t="s">
        <v>77</v>
      </c>
      <c r="B3" s="14">
        <f>'Data for Bar Graph (# days)'!D3/365.25</f>
        <v>0</v>
      </c>
      <c r="C3" s="6">
        <f>'Data for Bar Graph (# days)'!F3/365.25</f>
        <v>0</v>
      </c>
      <c r="D3" s="6">
        <f>'Data for Bar Graph (# days)'!H3/365.25</f>
        <v>1.1416837782340863</v>
      </c>
      <c r="E3" s="14">
        <f>'Data for Bar Graph (# days)'!K3/365.25</f>
        <v>9.4099931553730318</v>
      </c>
      <c r="F3" s="6">
        <f>'Data for Bar Graph (# days)'!M3/365.25</f>
        <v>9.4483230663928808</v>
      </c>
      <c r="G3" s="7">
        <f>IF(L3&gt;0, IF(((('Data for Bar Graph (# days)'!N3-'Data for Bar Graph (# days)'!W3))/365.25)&gt;0, (('Data for Bar Graph (# days)'!N3-'Data for Bar Graph (# days)'!W3))/365.25, 0), ('Data for Bar Graph (# days)'!N3/365.25))</f>
        <v>0</v>
      </c>
      <c r="H3" s="6">
        <f>'Data for Bar Graph (# days)'!P3/365.25</f>
        <v>3.3210130047912387</v>
      </c>
      <c r="I3" s="70">
        <f>'Data for Bar Graph (# days)'!T3/365.25</f>
        <v>0.49555099247091033</v>
      </c>
      <c r="J3" s="43"/>
      <c r="K3" s="43"/>
      <c r="L3" s="47">
        <f>'Data for Bar Graph (# days)'!W3/365.25</f>
        <v>0</v>
      </c>
    </row>
    <row r="4" spans="1:27" ht="43.2" x14ac:dyDescent="0.3">
      <c r="A4" s="52" t="s">
        <v>78</v>
      </c>
      <c r="B4" s="14">
        <f>'Data for Bar Graph (# days)'!D5/365.25</f>
        <v>3.1430527036276521</v>
      </c>
      <c r="C4" s="6">
        <f>'Data for Bar Graph (# days)'!F5/365.25</f>
        <v>1.6016427104722792</v>
      </c>
      <c r="D4" s="6">
        <f>'Data for Bar Graph (# days)'!H5/365.25</f>
        <v>2.8364134154688569</v>
      </c>
      <c r="E4" s="14">
        <f>'Data for Bar Graph (# days)'!K5/365.25</f>
        <v>2.97056810403833</v>
      </c>
      <c r="F4" s="6">
        <f>'Data for Bar Graph (# days)'!M5/365.25</f>
        <v>14.028747433264886</v>
      </c>
      <c r="G4" s="7">
        <f>IF(L4&gt;0, IF(((('Data for Bar Graph (# days)'!N5-'Data for Bar Graph (# days)'!W5))/365.25)&gt;0, (('Data for Bar Graph (# days)'!N5-'Data for Bar Graph (# days)'!W5))/365.25, 0), ('Data for Bar Graph (# days)'!N5/365.25))</f>
        <v>0</v>
      </c>
      <c r="H4" s="6">
        <f>'Data for Bar Graph (# days)'!P5/365.25</f>
        <v>0</v>
      </c>
      <c r="I4" s="70">
        <f>'Data for Bar Graph (# days)'!T5/365.25</f>
        <v>0.49828884325804246</v>
      </c>
      <c r="J4" s="43"/>
      <c r="K4" s="43"/>
      <c r="L4" s="47">
        <f>'Data for Bar Graph (# days)'!W5/365.25</f>
        <v>0</v>
      </c>
    </row>
    <row r="5" spans="1:27" ht="28.8" x14ac:dyDescent="0.3">
      <c r="A5" s="46" t="s">
        <v>44</v>
      </c>
      <c r="B5" s="14">
        <f>'Data for Bar Graph (# days)'!D6/365.25</f>
        <v>6.6420260095824775</v>
      </c>
      <c r="C5" s="6">
        <f>'Data for Bar Graph (# days)'!F6/365.25</f>
        <v>1.3305954825462012</v>
      </c>
      <c r="D5" s="6">
        <f>'Data for Bar Graph (# days)'!H6/365.25</f>
        <v>3.4798083504449009</v>
      </c>
      <c r="E5" s="14">
        <f>'Data for Bar Graph (# days)'!K6/365.25</f>
        <v>0</v>
      </c>
      <c r="F5" s="6">
        <f>'Data for Bar Graph (# days)'!M6/365.25</f>
        <v>16.999315537303218</v>
      </c>
      <c r="G5" s="7">
        <f>IF(L5&gt;0, IF(((('Data for Bar Graph (# days)'!N6-'Data for Bar Graph (# days)'!W6))/365.25)&gt;0, (('Data for Bar Graph (# days)'!N6-'Data for Bar Graph (# days)'!W6))/365.25, 0), ('Data for Bar Graph (# days)'!N6/365.25))</f>
        <v>0</v>
      </c>
      <c r="H5" s="6">
        <f>'Data for Bar Graph (# days)'!P6/365.25</f>
        <v>0</v>
      </c>
      <c r="I5" s="70">
        <f>'Data for Bar Graph (# days)'!T6/365.25</f>
        <v>0.49555099247091033</v>
      </c>
      <c r="J5" s="43"/>
      <c r="K5" s="43"/>
      <c r="L5" s="47">
        <f>'Data for Bar Graph (# days)'!W6/365.25</f>
        <v>0</v>
      </c>
    </row>
    <row r="6" spans="1:27" ht="28.8" x14ac:dyDescent="0.3">
      <c r="A6" s="51" t="s">
        <v>45</v>
      </c>
      <c r="B6" s="14">
        <f>'Data for Bar Graph (# days)'!D7/365.25</f>
        <v>6.6420260095824775</v>
      </c>
      <c r="C6" s="6">
        <f>'Data for Bar Graph (# days)'!F7/365.25</f>
        <v>4.4462696783025324</v>
      </c>
      <c r="D6" s="6">
        <f>'Data for Bar Graph (# days)'!H7/365.25</f>
        <v>3.2580424366872007</v>
      </c>
      <c r="E6" s="14">
        <f>'Data for Bar Graph (# days)'!K7/365.25</f>
        <v>0</v>
      </c>
      <c r="F6" s="6">
        <f>'Data for Bar Graph (# days)'!M7/365.25</f>
        <v>12.295687885010267</v>
      </c>
      <c r="G6" s="7">
        <f>IF(L6&gt;0, IF(((('Data for Bar Graph (# days)'!N7-'Data for Bar Graph (# days)'!W7))/365.25)&gt;0, (('Data for Bar Graph (# days)'!N7-'Data for Bar Graph (# days)'!W7))/365.25, 0), ('Data for Bar Graph (# days)'!N7/365.25))</f>
        <v>0</v>
      </c>
      <c r="H6" s="6">
        <f>'Data for Bar Graph (# days)'!P7/365.25</f>
        <v>0</v>
      </c>
      <c r="I6" s="70">
        <f>'Data for Bar Graph (# days)'!T7/365.25</f>
        <v>0.49555099247091033</v>
      </c>
      <c r="J6" s="43"/>
      <c r="K6" s="43"/>
      <c r="L6" s="47">
        <f>'Data for Bar Graph (# days)'!W7/365.25</f>
        <v>0</v>
      </c>
    </row>
    <row r="7" spans="1:27" ht="28.8" x14ac:dyDescent="0.3">
      <c r="A7" s="46" t="s">
        <v>46</v>
      </c>
      <c r="B7" s="14">
        <f>'Data for Bar Graph (# days)'!D8/365.25</f>
        <v>10.108145106091717</v>
      </c>
      <c r="C7" s="6">
        <f>'Data for Bar Graph (# days)'!F8/365.25</f>
        <v>0</v>
      </c>
      <c r="D7" s="6">
        <f>'Data for Bar Graph (# days)'!H8/365.25</f>
        <v>3.2799452429842573</v>
      </c>
      <c r="E7" s="14">
        <f>'Data for Bar Graph (# days)'!K8/365.25</f>
        <v>0</v>
      </c>
      <c r="F7" s="6">
        <f>'Data for Bar Graph (# days)'!M8/365.25</f>
        <v>16.720054757015742</v>
      </c>
      <c r="G7" s="7">
        <f>IF(L7&gt;0, IF(((('Data for Bar Graph (# days)'!N8-'Data for Bar Graph (# days)'!W8))/365.25)&gt;0, (('Data for Bar Graph (# days)'!N8-'Data for Bar Graph (# days)'!W8))/365.25, 0), ('Data for Bar Graph (# days)'!N8/365.25))</f>
        <v>0</v>
      </c>
      <c r="H7" s="6">
        <f>'Data for Bar Graph (# days)'!P8/365.25</f>
        <v>0</v>
      </c>
      <c r="I7" s="70">
        <f>'Data for Bar Graph (# days)'!T8/365.25</f>
        <v>0.50376454483230659</v>
      </c>
      <c r="J7" s="43"/>
      <c r="K7" s="43"/>
      <c r="L7" s="47">
        <f>'Data for Bar Graph (# days)'!W8/365.25</f>
        <v>0</v>
      </c>
    </row>
    <row r="8" spans="1:27" x14ac:dyDescent="0.3">
      <c r="A8" s="17" t="s">
        <v>47</v>
      </c>
      <c r="B8" s="59">
        <f>'Data for Bar Graph (# days)'!D9/365.25</f>
        <v>15.89596167008898</v>
      </c>
      <c r="C8" s="59"/>
      <c r="D8" s="59"/>
      <c r="E8" s="59"/>
      <c r="F8" s="59"/>
      <c r="G8" s="68"/>
      <c r="H8" s="68"/>
      <c r="I8" s="68"/>
      <c r="J8" s="66">
        <f>'Data for Bar Graph (# days)'!V9/365.25</f>
        <v>3.0006844626967832</v>
      </c>
      <c r="K8" s="66"/>
      <c r="L8" s="67"/>
    </row>
    <row r="9" spans="1:27" x14ac:dyDescent="0.3">
      <c r="A9" s="17" t="s">
        <v>48</v>
      </c>
      <c r="B9" s="59">
        <f>'Data for Bar Graph (# days)'!D10/365.25</f>
        <v>18.168377823408623</v>
      </c>
      <c r="C9" s="59"/>
      <c r="D9" s="67"/>
      <c r="E9" s="67"/>
      <c r="F9" s="67"/>
      <c r="G9" s="67"/>
      <c r="H9" s="67"/>
      <c r="I9" s="67"/>
      <c r="J9" s="66">
        <f>'Data for Bar Graph (# days)'!V10/365.25</f>
        <v>2.9979466119096507</v>
      </c>
      <c r="K9" s="66"/>
      <c r="L9" s="67"/>
    </row>
    <row r="10" spans="1:27" x14ac:dyDescent="0.3">
      <c r="A10" s="17" t="s">
        <v>49</v>
      </c>
      <c r="B10" s="59">
        <f>'Data for Bar Graph (# days)'!D11/365.25</f>
        <v>16.386036960985628</v>
      </c>
      <c r="C10" s="59"/>
      <c r="D10" s="67"/>
      <c r="E10" s="67"/>
      <c r="F10" s="67"/>
      <c r="G10" s="67"/>
      <c r="H10" s="67"/>
      <c r="I10" s="67"/>
      <c r="J10" s="66">
        <f>'Data for Bar Graph (# days)'!V11/365.25</f>
        <v>3.0006844626967832</v>
      </c>
      <c r="K10" s="66">
        <f>'Data for Bar Graph (# days)'!$V$13/365.25</f>
        <v>0.49828884325804246</v>
      </c>
      <c r="L10" s="67"/>
    </row>
    <row r="11" spans="1:27" x14ac:dyDescent="0.3">
      <c r="A11" s="17" t="s">
        <v>50</v>
      </c>
      <c r="B11" s="59">
        <f>'Data for Bar Graph (# days)'!D12/365.25</f>
        <v>18.168377823408623</v>
      </c>
      <c r="C11" s="59"/>
      <c r="D11" s="67"/>
      <c r="E11" s="67"/>
      <c r="F11" s="67"/>
      <c r="G11" s="67"/>
      <c r="H11" s="67"/>
      <c r="I11" s="67"/>
      <c r="J11" s="66">
        <f>'Data for Bar Graph (# days)'!V12/365.25</f>
        <v>2.9979466119096507</v>
      </c>
      <c r="K11" s="66"/>
      <c r="L11" s="67"/>
    </row>
    <row r="12" spans="1:27" x14ac:dyDescent="0.3">
      <c r="A12" s="17" t="s">
        <v>52</v>
      </c>
      <c r="B12" s="59">
        <f>'Data for Bar Graph (# days)'!D14/365.25</f>
        <v>19.312799452429843</v>
      </c>
      <c r="C12" s="59"/>
      <c r="D12" s="50"/>
      <c r="E12" s="50"/>
      <c r="F12" s="50"/>
      <c r="G12" s="50"/>
      <c r="H12" s="50"/>
      <c r="I12" s="50"/>
      <c r="J12" s="66">
        <f>'Data for Bar Graph (# days)'!V14/365.25</f>
        <v>3.0006844626967832</v>
      </c>
      <c r="K12" s="66"/>
      <c r="L12" s="50"/>
    </row>
    <row r="13" spans="1:27" x14ac:dyDescent="0.3">
      <c r="A13" s="17" t="s">
        <v>53</v>
      </c>
      <c r="B13" s="59">
        <f>'Data for Bar Graph (# days)'!D15/365.25</f>
        <v>20.755646817248461</v>
      </c>
      <c r="C13" s="59"/>
      <c r="D13" s="50"/>
      <c r="E13" s="50"/>
      <c r="F13" s="50"/>
      <c r="G13" s="50"/>
      <c r="H13" s="50"/>
      <c r="I13" s="50"/>
      <c r="J13" s="66">
        <f>'Data for Bar Graph (# days)'!V15/365.25</f>
        <v>3.0006844626967832</v>
      </c>
      <c r="K13" s="66"/>
      <c r="L13" s="50"/>
    </row>
    <row r="14" spans="1:27" ht="28.8" x14ac:dyDescent="0.3">
      <c r="A14" s="54" t="s">
        <v>79</v>
      </c>
      <c r="B14" s="59">
        <f>'Data for Bar Graph (# days)'!D16/365.25</f>
        <v>31.066392881587955</v>
      </c>
      <c r="C14" s="59"/>
      <c r="D14" s="50"/>
      <c r="E14" s="50"/>
      <c r="F14" s="50"/>
      <c r="G14" s="50"/>
      <c r="H14" s="50"/>
      <c r="I14" s="50"/>
      <c r="J14" s="66">
        <f>'Data for Bar Graph (# days)'!V16/365.25</f>
        <v>3.0006844626967832</v>
      </c>
      <c r="K14" s="66"/>
      <c r="L14" s="50"/>
    </row>
  </sheetData>
  <pageMargins left="0.7" right="0.7" top="0.75" bottom="0.75" header="0.3" footer="0.3"/>
  <pageSetup orientation="portrait" horizontalDpi="90" verticalDpi="9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72E8BA579500E0408E7817D3257F2C67" ma:contentTypeVersion="5" ma:contentTypeDescription="Create a new document." ma:contentTypeScope="" ma:versionID="e56f35ac8d2fff1c19a6f7da07ce38b2">
  <xsd:schema xmlns:xsd="http://www.w3.org/2001/XMLSchema" xmlns:xs="http://www.w3.org/2001/XMLSchema" xmlns:p="http://schemas.microsoft.com/office/2006/metadata/properties" xmlns:ns2="911a242a-b86b-4d84-b653-fe89a0c00260" xmlns:ns3="0f237262-9dbc-4cdd-8adf-cd692af5474e" targetNamespace="http://schemas.microsoft.com/office/2006/metadata/properties" ma:root="true" ma:fieldsID="833f161edb6f61ba768cee7993755890" ns2:_="" ns3:_="">
    <xsd:import namespace="911a242a-b86b-4d84-b653-fe89a0c00260"/>
    <xsd:import namespace="0f237262-9dbc-4cdd-8adf-cd692af5474e"/>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1a242a-b86b-4d84-b653-fe89a0c0026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f237262-9dbc-4cdd-8adf-cd692af5474e"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7B4F45D-1D8C-4FFC-ADFD-7DA463697B25}">
  <ds:schemaRefs>
    <ds:schemaRef ds:uri="http://schemas.microsoft.com/sharepoint/v3/contenttype/forms"/>
  </ds:schemaRefs>
</ds:datastoreItem>
</file>

<file path=customXml/itemProps2.xml><?xml version="1.0" encoding="utf-8"?>
<ds:datastoreItem xmlns:ds="http://schemas.openxmlformats.org/officeDocument/2006/customXml" ds:itemID="{EFD44154-6D06-4069-80A8-3FC6004DDD91}">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38792EE0-7994-4A88-9949-3053578B2D4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1a242a-b86b-4d84-b653-fe89a0c00260"/>
    <ds:schemaRef ds:uri="0f237262-9dbc-4cdd-8adf-cd692af5474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Data for Bar Graph (# days)</vt:lpstr>
      <vt:lpstr>Bar Graph (# years)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Reinbold, Patric</dc:creator>
  <cp:keywords/>
  <dc:description/>
  <cp:lastModifiedBy>Arguello, Michael</cp:lastModifiedBy>
  <cp:revision/>
  <dcterms:created xsi:type="dcterms:W3CDTF">2022-03-11T13:11:25Z</dcterms:created>
  <dcterms:modified xsi:type="dcterms:W3CDTF">2024-05-30T20:17:40Z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0x01010072E8BA579500E0408E7817D3257F2C67</vt:lpwstr>
  </property>
</Properties>
</file>